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75" windowWidth="20115" windowHeight="7995" tabRatio="884"/>
  </bookViews>
  <sheets>
    <sheet name="Carátula" sheetId="1" r:id="rId1"/>
    <sheet name="Índice" sheetId="2" r:id="rId2"/>
    <sheet name="Centro" sheetId="26" r:id="rId3"/>
    <sheet name="Áncash" sheetId="27" r:id="rId4"/>
    <sheet name="Apurímac" sheetId="32" r:id="rId5"/>
    <sheet name="Ayacucho" sheetId="33" r:id="rId6"/>
    <sheet name="Huancavelica" sheetId="34" r:id="rId7"/>
    <sheet name="Huánuco" sheetId="35" r:id="rId8"/>
    <sheet name="Ica" sheetId="36" r:id="rId9"/>
    <sheet name="Junín" sheetId="37" r:id="rId10"/>
    <sheet name="Pasco" sheetId="38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CM">[1]Data!$B$1</definedName>
    <definedName name="CR">[1]Data!$Q$1</definedName>
    <definedName name="d" localSheetId="3">#REF!</definedName>
    <definedName name="d" localSheetId="4">#REF!</definedName>
    <definedName name="d" localSheetId="5">#REF!</definedName>
    <definedName name="d" localSheetId="6">#REF!</definedName>
    <definedName name="d">#REF!</definedName>
    <definedName name="EDPYME">[1]Data!$AD$1</definedName>
    <definedName name="EstatalAgregado">'[2]B. ESTATAL AGREGADO'!$1:$4</definedName>
    <definedName name="EstatalPorTipo">'[2]B.ESTATAL POR TIPO'!$4:$12</definedName>
    <definedName name="FECHA">'[3]GRUPOS POR TIPO'!$D$3:$IV$3</definedName>
    <definedName name="GAdmin" localSheetId="3">#REF!</definedName>
    <definedName name="GAdmin" localSheetId="4">#REF!</definedName>
    <definedName name="GAdmin" localSheetId="5">#REF!</definedName>
    <definedName name="GAdmin" localSheetId="6">#REF!</definedName>
    <definedName name="GAdmin">#REF!</definedName>
    <definedName name="Indic.Propuestos" localSheetId="3">'[4]Ctas-Ind (1)'!#REF!</definedName>
    <definedName name="Indic.Propuestos" localSheetId="4">'[4]Ctas-Ind (1)'!#REF!</definedName>
    <definedName name="Indic.Propuestos" localSheetId="5">'[4]Ctas-Ind (1)'!#REF!</definedName>
    <definedName name="Indic.Propuestos" localSheetId="6">'[4]Ctas-Ind (1)'!#REF!</definedName>
    <definedName name="Indic.Propuestos">'[4]Ctas-Ind (1)'!#REF!</definedName>
    <definedName name="INDICE" localSheetId="3">[5]!INDICE</definedName>
    <definedName name="INDICE" localSheetId="4">[5]!INDICE</definedName>
    <definedName name="INDICE" localSheetId="5">[5]!INDICE</definedName>
    <definedName name="INDICE" localSheetId="6">[5]!INDICE</definedName>
    <definedName name="INDICE">[5]!INDICE</definedName>
    <definedName name="IngresF" localSheetId="3">#REF!</definedName>
    <definedName name="IngresF" localSheetId="4">#REF!</definedName>
    <definedName name="IngresF" localSheetId="5">#REF!</definedName>
    <definedName name="IngresF" localSheetId="6">#REF!</definedName>
    <definedName name="IngresF">#REF!</definedName>
    <definedName name="MFinanc" localSheetId="3">#REF!</definedName>
    <definedName name="MFinanc" localSheetId="4">#REF!</definedName>
    <definedName name="MFinanc" localSheetId="5">#REF!</definedName>
    <definedName name="MFinanc" localSheetId="6">#REF!</definedName>
    <definedName name="MFinanc">#REF!</definedName>
    <definedName name="perucamaras">Carátula!$A$1:$S$24</definedName>
    <definedName name="PrivadoAgregado">'[2]GRUPOS AGREGADO 2'!$3:$10</definedName>
    <definedName name="PrivadoPorTipos">'[2]GRUPOS POR TIPO'!$3:$33</definedName>
    <definedName name="SIFAgregado">'[2]SIST FIN TOTAL AGREGADO'!$A$3:$B$16384</definedName>
    <definedName name="SIFporTipo">'[2]SIST FIN TOTAL POR TIPO'!$3:$8</definedName>
    <definedName name="Utilid" localSheetId="3">#REF!</definedName>
    <definedName name="Utilid" localSheetId="4">#REF!</definedName>
    <definedName name="Utilid" localSheetId="5">#REF!</definedName>
    <definedName name="Utilid" localSheetId="6">#REF!</definedName>
    <definedName name="Utilid">#REF!</definedName>
  </definedNames>
  <calcPr calcId="145621"/>
</workbook>
</file>

<file path=xl/calcChain.xml><?xml version="1.0" encoding="utf-8"?>
<calcChain xmlns="http://schemas.openxmlformats.org/spreadsheetml/2006/main">
  <c r="C33" i="35" l="1"/>
  <c r="C33" i="34"/>
  <c r="C57" i="38" l="1"/>
  <c r="C57" i="37"/>
  <c r="C57" i="36"/>
  <c r="C57" i="35"/>
  <c r="C57" i="34"/>
  <c r="C57" i="33"/>
  <c r="C57" i="32"/>
  <c r="C57" i="27"/>
  <c r="C61" i="26"/>
  <c r="C9" i="34" l="1"/>
  <c r="C33" i="27" l="1"/>
  <c r="C33" i="32"/>
  <c r="C33" i="33"/>
  <c r="C33" i="36"/>
  <c r="C33" i="37"/>
  <c r="C33" i="38"/>
  <c r="C9" i="26" l="1"/>
  <c r="C9" i="38"/>
  <c r="C9" i="37"/>
  <c r="C9" i="36"/>
  <c r="C9" i="35"/>
  <c r="C9" i="33"/>
  <c r="C9" i="32"/>
  <c r="C9" i="27"/>
  <c r="N65" i="38" l="1"/>
  <c r="N64" i="38"/>
  <c r="N62" i="38"/>
  <c r="N61" i="38"/>
  <c r="N60" i="38"/>
  <c r="N59" i="38"/>
  <c r="B4" i="38"/>
  <c r="J3" i="38"/>
  <c r="B3" i="38"/>
  <c r="N65" i="37"/>
  <c r="N64" i="37"/>
  <c r="N62" i="37"/>
  <c r="N61" i="37"/>
  <c r="N60" i="37"/>
  <c r="N59" i="37"/>
  <c r="B4" i="37"/>
  <c r="J3" i="37"/>
  <c r="B3" i="37"/>
  <c r="N69" i="26" l="1"/>
  <c r="N68" i="26"/>
  <c r="N65" i="36" l="1"/>
  <c r="N64" i="36"/>
  <c r="N62" i="36"/>
  <c r="N61" i="36"/>
  <c r="N60" i="36"/>
  <c r="N59" i="36"/>
  <c r="B4" i="36"/>
  <c r="J3" i="36"/>
  <c r="B3" i="36"/>
  <c r="N65" i="35"/>
  <c r="N64" i="35"/>
  <c r="N62" i="35"/>
  <c r="N61" i="35"/>
  <c r="N60" i="35"/>
  <c r="N59" i="35"/>
  <c r="B4" i="35"/>
  <c r="J3" i="35"/>
  <c r="B3" i="35"/>
  <c r="J20" i="2" l="1"/>
  <c r="J19" i="2"/>
  <c r="J18" i="2"/>
  <c r="J17" i="2"/>
  <c r="J16" i="2"/>
  <c r="J15" i="2"/>
  <c r="J14" i="2"/>
  <c r="J13" i="2"/>
  <c r="J12" i="2"/>
  <c r="N66" i="26" l="1"/>
  <c r="N65" i="26"/>
  <c r="N64" i="26"/>
  <c r="N63" i="26"/>
  <c r="B4" i="26"/>
  <c r="J3" i="26"/>
  <c r="B3" i="26"/>
  <c r="J3" i="34"/>
  <c r="J3" i="33"/>
  <c r="J3" i="32"/>
  <c r="N65" i="34"/>
  <c r="N64" i="34"/>
  <c r="N62" i="34"/>
  <c r="N61" i="34"/>
  <c r="N60" i="34"/>
  <c r="N59" i="34"/>
  <c r="N65" i="33"/>
  <c r="N64" i="33"/>
  <c r="N62" i="33"/>
  <c r="N61" i="33"/>
  <c r="N60" i="33"/>
  <c r="N59" i="33"/>
  <c r="N65" i="32"/>
  <c r="N64" i="32"/>
  <c r="N62" i="32"/>
  <c r="N61" i="32"/>
  <c r="N60" i="32"/>
  <c r="N59" i="32"/>
  <c r="J3" i="27" l="1"/>
  <c r="N60" i="27"/>
  <c r="N61" i="27"/>
  <c r="N62" i="27"/>
  <c r="N64" i="27"/>
  <c r="N65" i="27"/>
  <c r="N59" i="27"/>
  <c r="B4" i="34" l="1"/>
  <c r="B3" i="34"/>
  <c r="B4" i="33"/>
  <c r="B3" i="33"/>
  <c r="B4" i="32"/>
  <c r="B3" i="32"/>
  <c r="B4" i="27" l="1"/>
  <c r="B3" i="27" l="1"/>
</calcChain>
</file>

<file path=xl/sharedStrings.xml><?xml version="1.0" encoding="utf-8"?>
<sst xmlns="http://schemas.openxmlformats.org/spreadsheetml/2006/main" count="495" uniqueCount="95">
  <si>
    <t>Índice</t>
  </si>
  <si>
    <t>Región</t>
  </si>
  <si>
    <t>Otros</t>
  </si>
  <si>
    <t>Salud</t>
  </si>
  <si>
    <t>Vivienda</t>
  </si>
  <si>
    <t>Variación Porcentual Anual (Ene-Dic)</t>
  </si>
  <si>
    <t>Indice General</t>
  </si>
  <si>
    <t>Precios al Consumidor</t>
  </si>
  <si>
    <t>Alimentos y bebidas</t>
  </si>
  <si>
    <t>Vestido y calzado</t>
  </si>
  <si>
    <t>Cuidados y conservación de la salud</t>
  </si>
  <si>
    <t>Transportes y Comunicaciones</t>
  </si>
  <si>
    <t>Otros bienes y servicios</t>
  </si>
  <si>
    <t>Alquiler de vivienda, comb. y electricidad</t>
  </si>
  <si>
    <t>Muebles, enseres del hogar y mante.</t>
  </si>
  <si>
    <t>Esparcimiento, serv. culturales y ensañanza</t>
  </si>
  <si>
    <t>Fuente: INEI                                                                                                                                                                                                Elaboración: CIE-PERUCÁMARAS</t>
  </si>
  <si>
    <t>IPC</t>
  </si>
  <si>
    <t>ICP</t>
  </si>
  <si>
    <t xml:space="preserve">Alimentos </t>
  </si>
  <si>
    <t>Vestidos</t>
  </si>
  <si>
    <t>Muebles</t>
  </si>
  <si>
    <t>Trans y Comu</t>
  </si>
  <si>
    <t>Culturales</t>
  </si>
  <si>
    <r>
      <rPr>
        <b/>
        <sz val="11"/>
        <color theme="1"/>
        <rFont val="Calibri"/>
        <family val="2"/>
        <scheme val="minor"/>
      </rPr>
      <t>Índice de Precios al Consumidor:</t>
    </r>
    <r>
      <rPr>
        <sz val="11"/>
        <color theme="1"/>
        <rFont val="Calibri"/>
        <family val="2"/>
        <scheme val="minor"/>
      </rPr>
      <t xml:space="preserve"> Variación mensual según grupos de Consumo</t>
    </r>
  </si>
  <si>
    <r>
      <rPr>
        <b/>
        <sz val="11"/>
        <color theme="1"/>
        <rFont val="Calibri"/>
        <family val="2"/>
        <scheme val="minor"/>
      </rPr>
      <t>Índice de Precios al Consumidor:</t>
    </r>
    <r>
      <rPr>
        <sz val="11"/>
        <color theme="1"/>
        <rFont val="Calibri"/>
        <family val="2"/>
        <scheme val="minor"/>
      </rPr>
      <t xml:space="preserve"> Variación % Anual, según grupos de Consumo</t>
    </r>
  </si>
  <si>
    <t>1. Variación % anual del Índice General del Precios al Consumidor, según grupos de consumo</t>
  </si>
  <si>
    <t>2. Variación % mensual del Índice General del Precios al Consumidor, según grupos de consumo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</si>
  <si>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</si>
  <si>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</si>
  <si>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</si>
  <si>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</si>
  <si>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</si>
  <si>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</si>
  <si>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</si>
  <si>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</si>
  <si>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</si>
  <si>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</si>
  <si>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</si>
  <si>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</si>
  <si>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Índice  de Precios al Consumidor</t>
  </si>
  <si>
    <t>Azúcar</t>
  </si>
  <si>
    <t>Leche, quesos y huevos</t>
  </si>
  <si>
    <t>Bebidas alcohólicas</t>
  </si>
  <si>
    <t>Combustibles</t>
  </si>
  <si>
    <t>Energía eléctrica</t>
  </si>
  <si>
    <t>Alimentos</t>
  </si>
  <si>
    <t>Combustibles y energía</t>
  </si>
  <si>
    <t>var. Pp</t>
  </si>
  <si>
    <r>
      <rPr>
        <b/>
        <sz val="11"/>
        <color theme="1"/>
        <rFont val="Calibri"/>
        <family val="2"/>
        <scheme val="minor"/>
      </rPr>
      <t>Índice de Precios al Consumidor:</t>
    </r>
    <r>
      <rPr>
        <sz val="11"/>
        <color theme="1"/>
        <rFont val="Calibri"/>
        <family val="2"/>
        <scheme val="minor"/>
      </rPr>
      <t xml:space="preserve"> Variación % Anual (Ene-Dic)</t>
    </r>
  </si>
  <si>
    <t>3. Variación del IPC de productos emblemáticos</t>
  </si>
  <si>
    <t>Fuente: INEI              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</si>
  <si>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>Fuente: INEI                                                                                                                        Elaboración: CIE-PERUCÁMARAS</t>
  </si>
  <si>
    <t>Índice General</t>
  </si>
  <si>
    <t>Alquiler de vivienda, combustibles y electricidad</t>
  </si>
  <si>
    <t>Muebles, enseres y mantenimiento de la vivienda</t>
  </si>
  <si>
    <t>Transportes y comunicaciones</t>
  </si>
  <si>
    <t>Esparcimiento,  servicios culturales y de enseñanza</t>
  </si>
  <si>
    <r>
      <rPr>
        <b/>
        <sz val="11"/>
        <color theme="1"/>
        <rFont val="Calibri"/>
        <family val="2"/>
        <scheme val="minor"/>
      </rPr>
      <t>Índice de Precios al Consumidor:</t>
    </r>
    <r>
      <rPr>
        <sz val="11"/>
        <color theme="1"/>
        <rFont val="Calibri"/>
        <family val="2"/>
        <scheme val="minor"/>
      </rPr>
      <t xml:space="preserve"> Variación % Anual, según grupos de Consumo *</t>
    </r>
  </si>
  <si>
    <t>Fuente: INEI</t>
  </si>
  <si>
    <t>Elaboración: CIE-PERUCÁMARAS</t>
  </si>
  <si>
    <t>Promedio Simple</t>
  </si>
  <si>
    <t>Ene - Dic 2016</t>
  </si>
  <si>
    <t>Var. p.p</t>
  </si>
  <si>
    <t>“Variación del Índice de Precios al Consumidor (IPC) - 2016”</t>
  </si>
  <si>
    <t>2. Variación porcentual anual del IPC de las regiones del SUR</t>
  </si>
  <si>
    <t xml:space="preserve">Variación % Anual del IPC de las Regiones del SUR
</t>
  </si>
  <si>
    <t>Grasas y aceites comestibles</t>
  </si>
  <si>
    <t>Centro</t>
  </si>
  <si>
    <t>Áncash</t>
  </si>
  <si>
    <t>Apurímac</t>
  </si>
  <si>
    <t>Ayacucho</t>
  </si>
  <si>
    <t>Huancavelica</t>
  </si>
  <si>
    <t>Huánuco</t>
  </si>
  <si>
    <t>Ica</t>
  </si>
  <si>
    <t>Junín</t>
  </si>
  <si>
    <t>Pasco</t>
  </si>
  <si>
    <t>Información ampliada del Reporte Regional de la Macro Región Centro - Edición N° 227</t>
  </si>
  <si>
    <t>Lunes, 20 de febrero de 2017</t>
  </si>
  <si>
    <t>MACRO REGIÓN CENTRO: Variación del Índice de Precios al Consumidor - 2016</t>
  </si>
  <si>
    <t>Macro Región CENTRO</t>
  </si>
  <si>
    <t>Ene-2017* (Anualizado)</t>
  </si>
  <si>
    <t>Enero **17</t>
  </si>
  <si>
    <t xml:space="preserve">Ica </t>
  </si>
  <si>
    <t>Var. Ene17/Dic16</t>
  </si>
  <si>
    <t>* A partir del promedio simple de los IPC de las principales ciudades del Centro</t>
  </si>
  <si>
    <t>La tasa de inflación más alta se registró de la región Ica, alcanzando los 4,1%, y la menor tasa fue en Huancavelica por 1,5%.</t>
  </si>
  <si>
    <t>ÁNCASH : Variación del Índice de Precios al Consumidor - 2016</t>
  </si>
  <si>
    <t>APURÍMAC : Variación del Índice de Precios al Consumidor - 2016</t>
  </si>
  <si>
    <t>AYACUCHO : Variación del Índice de Precios al Consumidor - 2016</t>
  </si>
  <si>
    <t>HUANCAVELICA : Variación del Índice de Precios al Consumidor - 2016</t>
  </si>
  <si>
    <t>HUÁNUCO : Variación del Índice de Precios al Consumidor - 2016</t>
  </si>
  <si>
    <t>ICA : Variación del Índice de Precios al Consumidor - 2016</t>
  </si>
  <si>
    <t>JUNÍN : Variación del Índice de Precios al Consumidor - 2016</t>
  </si>
  <si>
    <t>PASCO : Variación del Índice de Precios al Consumidor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</si>
</sst>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0.0%"/>
    <numFmt numFmtId="165" formatCode="&quot;S/.&quot;\ #,##0.00_);\(&quot;S/.&quot;\ #,##0.00\)"/>
    <numFmt numFmtId="166" formatCode="_([$€-2]\ * #,##0.00_);_([$€-2]\ * \(#,##0.00\);_([$€-2]\ * &quot;-&quot;??_)"/>
    <numFmt numFmtId="167" formatCode="_(* #,##0.00_);_(* \(#,##0.00\);_(* &quot;-&quot;??_);_(@_)"/>
    <numFmt numFmtId="168" formatCode="_-* #,##0.00\ _€_-;\-* #,##0.00\ _€_-;_-* &quot;-&quot;??\ _€_-;_-@_-"/>
    <numFmt numFmtId="169" formatCode="_(* #,##0.0_);_(* \(#,##0.0\);_(* &quot;-&quot;??_);_(@_)"/>
    <numFmt numFmtId="170" formatCode="_(&quot;S/.&quot;\ * #,##0.00_);_(&quot;S/.&quot;\ * \(#,##0.00\);_(&quot;S/.&quot;\ * &quot;-&quot;??_);_(@_)"/>
    <numFmt numFmtId="171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BatangChe"/>
      <family val="3"/>
    </font>
    <font>
      <sz val="10"/>
      <color theme="1" tint="0.49998474074526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i/>
      <sz val="9"/>
      <color theme="1" tint="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6"/>
      <name val="Arial"/>
      <family val="2"/>
    </font>
    <font>
      <sz val="11"/>
      <color theme="1" tint="0.499984740745262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sz val="16"/>
      <name val="Arial"/>
      <family val="2"/>
    </font>
    <font>
      <b/>
      <sz val="16"/>
      <color theme="5" tint="-0.249977111117893"/>
      <name val="Times New Roman"/>
      <family val="1"/>
    </font>
    <font>
      <b/>
      <sz val="16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1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1" fillId="0" borderId="0"/>
    <xf numFmtId="9" fontId="9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3">
    <xf numFmtId="0" fontId="0" fillId="0" borderId="0" xfId="0"/>
    <xf numFmtId="0" fontId="0" fillId="2" borderId="0" xfId="0" applyFill="1"/>
    <xf numFmtId="0" fontId="0" fillId="2" borderId="0" xfId="0" applyFill="1" applyBorder="1"/>
    <xf numFmtId="0" fontId="4" fillId="2" borderId="0" xfId="2" applyFill="1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11" fillId="2" borderId="0" xfId="0" applyFont="1" applyFill="1"/>
    <xf numFmtId="0" fontId="0" fillId="2" borderId="0" xfId="0" applyFill="1" applyAlignment="1">
      <alignment horizontal="center"/>
    </xf>
    <xf numFmtId="0" fontId="8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8" fillId="2" borderId="0" xfId="0" applyFont="1" applyFill="1" applyBorder="1"/>
    <xf numFmtId="0" fontId="3" fillId="2" borderId="0" xfId="0" applyFont="1" applyFill="1" applyBorder="1"/>
    <xf numFmtId="0" fontId="4" fillId="2" borderId="0" xfId="2" applyFill="1"/>
    <xf numFmtId="0" fontId="14" fillId="2" borderId="0" xfId="0" applyFont="1" applyFill="1"/>
    <xf numFmtId="0" fontId="5" fillId="2" borderId="0" xfId="0" applyFont="1" applyFill="1" applyBorder="1" applyAlignment="1">
      <alignment horizontal="left"/>
    </xf>
    <xf numFmtId="0" fontId="0" fillId="2" borderId="11" xfId="0" applyFill="1" applyBorder="1"/>
    <xf numFmtId="0" fontId="0" fillId="2" borderId="12" xfId="0" applyFill="1" applyBorder="1"/>
    <xf numFmtId="0" fontId="5" fillId="2" borderId="0" xfId="0" applyFont="1" applyFill="1" applyBorder="1" applyAlignment="1">
      <alignment horizontal="left"/>
    </xf>
    <xf numFmtId="164" fontId="0" fillId="2" borderId="9" xfId="1" applyNumberFormat="1" applyFont="1" applyFill="1" applyBorder="1"/>
    <xf numFmtId="164" fontId="0" fillId="2" borderId="13" xfId="1" applyNumberFormat="1" applyFont="1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 applyAlignment="1"/>
    <xf numFmtId="0" fontId="6" fillId="2" borderId="18" xfId="0" applyFont="1" applyFill="1" applyBorder="1" applyAlignment="1">
      <alignment vertical="center" wrapText="1"/>
    </xf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3" fillId="2" borderId="9" xfId="0" applyFont="1" applyFill="1" applyBorder="1"/>
    <xf numFmtId="164" fontId="0" fillId="2" borderId="12" xfId="1" applyNumberFormat="1" applyFont="1" applyFill="1" applyBorder="1"/>
    <xf numFmtId="0" fontId="0" fillId="2" borderId="10" xfId="0" applyFont="1" applyFill="1" applyBorder="1"/>
    <xf numFmtId="0" fontId="5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5" borderId="9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 indent="8"/>
    </xf>
    <xf numFmtId="0" fontId="0" fillId="5" borderId="9" xfId="0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164" fontId="0" fillId="4" borderId="9" xfId="1" applyNumberFormat="1" applyFont="1" applyFill="1" applyBorder="1"/>
    <xf numFmtId="0" fontId="0" fillId="4" borderId="10" xfId="0" applyFont="1" applyFill="1" applyBorder="1"/>
    <xf numFmtId="0" fontId="0" fillId="4" borderId="11" xfId="0" applyFill="1" applyBorder="1"/>
    <xf numFmtId="0" fontId="0" fillId="4" borderId="12" xfId="0" applyFill="1" applyBorder="1"/>
    <xf numFmtId="164" fontId="0" fillId="4" borderId="12" xfId="1" applyNumberFormat="1" applyFont="1" applyFill="1" applyBorder="1"/>
    <xf numFmtId="0" fontId="3" fillId="4" borderId="9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0" fillId="5" borderId="7" xfId="0" applyFill="1" applyBorder="1"/>
    <xf numFmtId="0" fontId="0" fillId="5" borderId="7" xfId="0" applyFill="1" applyBorder="1" applyAlignment="1"/>
    <xf numFmtId="0" fontId="0" fillId="5" borderId="7" xfId="0" applyFill="1" applyBorder="1" applyAlignment="1">
      <alignment horizontal="center"/>
    </xf>
    <xf numFmtId="0" fontId="0" fillId="5" borderId="7" xfId="0" applyFill="1" applyBorder="1" applyAlignment="1">
      <alignment horizontal="center" vertical="center"/>
    </xf>
    <xf numFmtId="164" fontId="0" fillId="2" borderId="0" xfId="1" applyNumberFormat="1" applyFont="1" applyFill="1" applyBorder="1"/>
    <xf numFmtId="171" fontId="0" fillId="2" borderId="0" xfId="0" applyNumberFormat="1" applyFill="1" applyBorder="1"/>
    <xf numFmtId="0" fontId="13" fillId="2" borderId="0" xfId="0" applyFont="1" applyFill="1" applyBorder="1" applyAlignment="1">
      <alignment vertical="top"/>
    </xf>
    <xf numFmtId="0" fontId="0" fillId="2" borderId="0" xfId="0" applyFont="1" applyFill="1" applyBorder="1"/>
    <xf numFmtId="0" fontId="3" fillId="5" borderId="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indent="1"/>
    </xf>
    <xf numFmtId="0" fontId="16" fillId="2" borderId="0" xfId="0" applyFont="1" applyFill="1" applyBorder="1"/>
    <xf numFmtId="164" fontId="16" fillId="2" borderId="0" xfId="1" applyNumberFormat="1" applyFont="1" applyFill="1" applyBorder="1"/>
    <xf numFmtId="171" fontId="16" fillId="2" borderId="0" xfId="0" applyNumberFormat="1" applyFont="1" applyFill="1" applyBorder="1"/>
    <xf numFmtId="0" fontId="8" fillId="2" borderId="7" xfId="0" applyFont="1" applyFill="1" applyBorder="1" applyAlignment="1">
      <alignment horizontal="left" indent="1"/>
    </xf>
    <xf numFmtId="0" fontId="16" fillId="2" borderId="7" xfId="0" applyFont="1" applyFill="1" applyBorder="1"/>
    <xf numFmtId="164" fontId="16" fillId="2" borderId="7" xfId="1" applyNumberFormat="1" applyFont="1" applyFill="1" applyBorder="1"/>
    <xf numFmtId="171" fontId="16" fillId="2" borderId="7" xfId="0" applyNumberFormat="1" applyFont="1" applyFill="1" applyBorder="1"/>
    <xf numFmtId="0" fontId="0" fillId="3" borderId="0" xfId="0" applyFill="1"/>
    <xf numFmtId="0" fontId="14" fillId="2" borderId="1" xfId="0" applyFont="1" applyFill="1" applyBorder="1"/>
    <xf numFmtId="0" fontId="14" fillId="2" borderId="2" xfId="0" applyFont="1" applyFill="1" applyBorder="1"/>
    <xf numFmtId="0" fontId="14" fillId="2" borderId="3" xfId="0" applyFont="1" applyFill="1" applyBorder="1"/>
    <xf numFmtId="0" fontId="14" fillId="2" borderId="4" xfId="0" applyFont="1" applyFill="1" applyBorder="1"/>
    <xf numFmtId="0" fontId="14" fillId="2" borderId="0" xfId="0" applyFont="1" applyFill="1" applyBorder="1"/>
    <xf numFmtId="0" fontId="14" fillId="2" borderId="5" xfId="0" applyFont="1" applyFill="1" applyBorder="1"/>
    <xf numFmtId="0" fontId="14" fillId="2" borderId="6" xfId="0" applyFont="1" applyFill="1" applyBorder="1"/>
    <xf numFmtId="0" fontId="14" fillId="2" borderId="7" xfId="0" applyFont="1" applyFill="1" applyBorder="1"/>
    <xf numFmtId="0" fontId="14" fillId="2" borderId="8" xfId="0" applyFont="1" applyFill="1" applyBorder="1"/>
    <xf numFmtId="164" fontId="0" fillId="4" borderId="22" xfId="1" applyNumberFormat="1" applyFont="1" applyFill="1" applyBorder="1"/>
    <xf numFmtId="0" fontId="0" fillId="4" borderId="23" xfId="0" applyFill="1" applyBorder="1"/>
    <xf numFmtId="0" fontId="0" fillId="4" borderId="24" xfId="0" applyFill="1" applyBorder="1"/>
    <xf numFmtId="164" fontId="0" fillId="2" borderId="16" xfId="1" applyNumberFormat="1" applyFont="1" applyFill="1" applyBorder="1"/>
    <xf numFmtId="0" fontId="0" fillId="2" borderId="25" xfId="0" applyFill="1" applyBorder="1" applyAlignment="1">
      <alignment horizontal="left" indent="2"/>
    </xf>
    <xf numFmtId="0" fontId="0" fillId="2" borderId="23" xfId="0" applyFill="1" applyBorder="1"/>
    <xf numFmtId="0" fontId="0" fillId="2" borderId="24" xfId="0" applyFill="1" applyBorder="1"/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164" fontId="3" fillId="2" borderId="0" xfId="1" applyNumberFormat="1" applyFont="1" applyFill="1" applyBorder="1" applyAlignment="1">
      <alignment horizontal="left"/>
    </xf>
    <xf numFmtId="0" fontId="0" fillId="5" borderId="7" xfId="0" applyFont="1" applyFill="1" applyBorder="1" applyAlignment="1">
      <alignment horizontal="left" vertical="center"/>
    </xf>
    <xf numFmtId="164" fontId="13" fillId="2" borderId="0" xfId="1" applyNumberFormat="1" applyFont="1" applyFill="1" applyBorder="1" applyAlignment="1">
      <alignment vertical="top"/>
    </xf>
    <xf numFmtId="164" fontId="13" fillId="2" borderId="0" xfId="1" applyNumberFormat="1" applyFont="1" applyFill="1" applyBorder="1" applyAlignment="1"/>
    <xf numFmtId="164" fontId="3" fillId="2" borderId="2" xfId="1" applyNumberFormat="1" applyFont="1" applyFill="1" applyBorder="1" applyAlignment="1">
      <alignment horizontal="center"/>
    </xf>
    <xf numFmtId="164" fontId="3" fillId="2" borderId="0" xfId="1" applyNumberFormat="1" applyFont="1" applyFill="1" applyBorder="1" applyAlignment="1">
      <alignment horizontal="center"/>
    </xf>
    <xf numFmtId="164" fontId="3" fillId="2" borderId="7" xfId="1" applyNumberFormat="1" applyFont="1" applyFill="1" applyBorder="1" applyAlignment="1">
      <alignment horizontal="center"/>
    </xf>
    <xf numFmtId="164" fontId="0" fillId="2" borderId="0" xfId="1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vertical="center" wrapText="1"/>
    </xf>
    <xf numFmtId="43" fontId="3" fillId="2" borderId="2" xfId="30" applyFont="1" applyFill="1" applyBorder="1" applyAlignment="1">
      <alignment horizontal="center" vertical="center"/>
    </xf>
    <xf numFmtId="43" fontId="3" fillId="2" borderId="0" xfId="30" applyFont="1" applyFill="1" applyBorder="1" applyAlignment="1">
      <alignment horizontal="center" vertical="center"/>
    </xf>
    <xf numFmtId="43" fontId="3" fillId="2" borderId="7" xfId="30" applyFont="1" applyFill="1" applyBorder="1" applyAlignment="1">
      <alignment horizontal="center" vertical="center"/>
    </xf>
    <xf numFmtId="0" fontId="4" fillId="0" borderId="0" xfId="2"/>
    <xf numFmtId="0" fontId="0" fillId="2" borderId="0" xfId="0" applyFill="1" applyBorder="1" applyAlignment="1">
      <alignment horizontal="center"/>
    </xf>
    <xf numFmtId="164" fontId="0" fillId="2" borderId="18" xfId="0" applyNumberFormat="1" applyFill="1" applyBorder="1"/>
    <xf numFmtId="0" fontId="0" fillId="2" borderId="0" xfId="0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/>
    </xf>
    <xf numFmtId="0" fontId="0" fillId="5" borderId="10" xfId="0" applyFill="1" applyBorder="1" applyAlignment="1">
      <alignment horizontal="center" vertical="center"/>
    </xf>
    <xf numFmtId="164" fontId="0" fillId="4" borderId="26" xfId="1" applyNumberFormat="1" applyFont="1" applyFill="1" applyBorder="1"/>
    <xf numFmtId="0" fontId="13" fillId="5" borderId="7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 vertical="top" wrapText="1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</cellXfs>
  <cellStyles count="31">
    <cellStyle name="Euro" xfId="4"/>
    <cellStyle name="Euro 2" xfId="5"/>
    <cellStyle name="Euro 2 2" xfId="6"/>
    <cellStyle name="Hipervínculo" xfId="2" builtinId="8"/>
    <cellStyle name="Millares" xfId="30" builtinId="3"/>
    <cellStyle name="Millares 2" xfId="7"/>
    <cellStyle name="Millares 2 2" xfId="8"/>
    <cellStyle name="Millares 2 3" xfId="9"/>
    <cellStyle name="Millares 3" xfId="3"/>
    <cellStyle name="Millares 3 2" xfId="10"/>
    <cellStyle name="Millares 3 3" xfId="11"/>
    <cellStyle name="Millares 3 3 2" xfId="12"/>
    <cellStyle name="Millares 3_Créd x tipo y prov" xfId="13"/>
    <cellStyle name="Millares 4" xfId="14"/>
    <cellStyle name="Millares 5" xfId="15"/>
    <cellStyle name="Millares 6" xfId="16"/>
    <cellStyle name="Millares 7" xfId="17"/>
    <cellStyle name="Millares 8" xfId="18"/>
    <cellStyle name="Moneda 2" xfId="19"/>
    <cellStyle name="Moneda 2 2" xfId="20"/>
    <cellStyle name="Moneda 3" xfId="21"/>
    <cellStyle name="Moneda 3 2" xfId="22"/>
    <cellStyle name="Moneda 3_Créd x tipo y prov" xfId="23"/>
    <cellStyle name="Moneda 4" xfId="24"/>
    <cellStyle name="Normal" xfId="0" builtinId="0"/>
    <cellStyle name="Normal 2" xfId="25"/>
    <cellStyle name="Normal 3" xfId="26"/>
    <cellStyle name="Normal 4" xfId="27"/>
    <cellStyle name="Normal 5" xfId="28"/>
    <cellStyle name="Porcentaje" xfId="1" builtinId="5"/>
    <cellStyle name="Porcentual 2" xfId="29"/>
  </cellStyles>
  <dxfs count="0"/>
  <tableStyles count="0" defaultTableStyle="TableStyleMedium2" defaultPivotStyle="PivotStyleLight16"/>
  <colors>
    <mruColors>
      <color rgb="FFFDEDF0"/>
      <color rgb="FFFCEEEE"/>
      <color rgb="FFFEF8F8"/>
      <color rgb="FFFDF1F2"/>
      <color rgb="FFFBE5E7"/>
      <color rgb="FFFFCCFF"/>
      <color rgb="FFFCF6F6"/>
      <color rgb="FFF9EEE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ysClr val="windowText" lastClr="000000"/>
                </a:solidFill>
              </a:defRPr>
            </a:pPr>
            <a:r>
              <a:rPr lang="es-PE" sz="1050">
                <a:solidFill>
                  <a:sysClr val="windowText" lastClr="000000"/>
                </a:solidFill>
              </a:rPr>
              <a:t>Centro:</a:t>
            </a:r>
            <a:r>
              <a:rPr lang="es-PE" sz="1050" baseline="0">
                <a:solidFill>
                  <a:sysClr val="windowText" lastClr="000000"/>
                </a:solidFill>
              </a:rPr>
              <a:t> Variación % anual del IPC por Regiones</a:t>
            </a:r>
            <a:endParaRPr lang="es-PE" sz="105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27479950489268784"/>
          <c:y val="2.64583333333333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8784278007426613E-2"/>
          <c:y val="0.16154131944444444"/>
          <c:w val="0.93917952310890029"/>
          <c:h val="0.6585552083333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Centro!$D$38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Centro!$C$39:$C$46</c:f>
              <c:strCache>
                <c:ptCount val="8"/>
                <c:pt idx="0">
                  <c:v>Áncash</c:v>
                </c:pt>
                <c:pt idx="1">
                  <c:v>Apurímac</c:v>
                </c:pt>
                <c:pt idx="2">
                  <c:v>Ayacucho</c:v>
                </c:pt>
                <c:pt idx="3">
                  <c:v>Huancavelica</c:v>
                </c:pt>
                <c:pt idx="4">
                  <c:v>Huánuco</c:v>
                </c:pt>
                <c:pt idx="5">
                  <c:v>Ica </c:v>
                </c:pt>
                <c:pt idx="6">
                  <c:v>Junín</c:v>
                </c:pt>
                <c:pt idx="7">
                  <c:v>Pasco</c:v>
                </c:pt>
              </c:strCache>
            </c:strRef>
          </c:cat>
          <c:val>
            <c:numRef>
              <c:f>Centro!$D$39:$D$46</c:f>
              <c:numCache>
                <c:formatCode>0.0%</c:formatCode>
                <c:ptCount val="8"/>
                <c:pt idx="0">
                  <c:v>4.5132284281514723E-2</c:v>
                </c:pt>
                <c:pt idx="1">
                  <c:v>3.3922679976313486E-2</c:v>
                </c:pt>
                <c:pt idx="2">
                  <c:v>3.5714285714285587E-2</c:v>
                </c:pt>
                <c:pt idx="3">
                  <c:v>5.9639271737280897E-2</c:v>
                </c:pt>
                <c:pt idx="4">
                  <c:v>4.2404006677796424E-2</c:v>
                </c:pt>
                <c:pt idx="5">
                  <c:v>4.6628809085819567E-2</c:v>
                </c:pt>
                <c:pt idx="6">
                  <c:v>3.8231269243927501E-2</c:v>
                </c:pt>
                <c:pt idx="7">
                  <c:v>3.6668368215075686E-2</c:v>
                </c:pt>
              </c:numCache>
            </c:numRef>
          </c:val>
        </c:ser>
        <c:ser>
          <c:idx val="1"/>
          <c:order val="1"/>
          <c:tx>
            <c:strRef>
              <c:f>Centro!$E$38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4"/>
              <c:layout>
                <c:manualLayout>
                  <c:x val="8.700087107269937E-17"/>
                  <c:y val="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Centro!$C$39:$C$46</c:f>
              <c:strCache>
                <c:ptCount val="8"/>
                <c:pt idx="0">
                  <c:v>Áncash</c:v>
                </c:pt>
                <c:pt idx="1">
                  <c:v>Apurímac</c:v>
                </c:pt>
                <c:pt idx="2">
                  <c:v>Ayacucho</c:v>
                </c:pt>
                <c:pt idx="3">
                  <c:v>Huancavelica</c:v>
                </c:pt>
                <c:pt idx="4">
                  <c:v>Huánuco</c:v>
                </c:pt>
                <c:pt idx="5">
                  <c:v>Ica </c:v>
                </c:pt>
                <c:pt idx="6">
                  <c:v>Junín</c:v>
                </c:pt>
                <c:pt idx="7">
                  <c:v>Pasco</c:v>
                </c:pt>
              </c:strCache>
            </c:strRef>
          </c:cat>
          <c:val>
            <c:numRef>
              <c:f>Centro!$E$39:$E$46</c:f>
              <c:numCache>
                <c:formatCode>0.0%</c:formatCode>
                <c:ptCount val="8"/>
                <c:pt idx="0">
                  <c:v>2.3577101257445499E-2</c:v>
                </c:pt>
                <c:pt idx="1">
                  <c:v>3.1991490754377239E-2</c:v>
                </c:pt>
                <c:pt idx="2">
                  <c:v>2.7906976744186185E-2</c:v>
                </c:pt>
                <c:pt idx="3">
                  <c:v>1.5094339622641506E-2</c:v>
                </c:pt>
                <c:pt idx="4">
                  <c:v>2.4263292761050659E-2</c:v>
                </c:pt>
                <c:pt idx="5">
                  <c:v>4.1112639462020484E-2</c:v>
                </c:pt>
                <c:pt idx="6">
                  <c:v>3.8965318395254966E-2</c:v>
                </c:pt>
                <c:pt idx="7">
                  <c:v>2.388182191218724E-2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5074688"/>
        <c:axId val="85076224"/>
      </c:barChart>
      <c:catAx>
        <c:axId val="8507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85076224"/>
        <c:crosses val="autoZero"/>
        <c:auto val="1"/>
        <c:lblAlgn val="ctr"/>
        <c:lblOffset val="100"/>
        <c:noMultiLvlLbl val="0"/>
      </c:catAx>
      <c:valAx>
        <c:axId val="850762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85074688"/>
        <c:crosses val="autoZero"/>
        <c:crossBetween val="between"/>
      </c:valAx>
      <c:spPr>
        <a:solidFill>
          <a:srgbClr val="FDEDF0"/>
        </a:solidFill>
      </c:spPr>
    </c:plotArea>
    <c:legend>
      <c:legendPos val="t"/>
      <c:layout>
        <c:manualLayout>
          <c:xMode val="edge"/>
          <c:yMode val="edge"/>
          <c:x val="0.40330488801700182"/>
          <c:y val="9.622013888888889E-2"/>
          <c:w val="0.16017113898035917"/>
          <c:h val="7.441458333333334E-2"/>
        </c:manualLayout>
      </c:layout>
      <c:overlay val="0"/>
      <c:txPr>
        <a:bodyPr/>
        <a:lstStyle/>
        <a:p>
          <a:pPr>
            <a:defRPr sz="9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>
                <a:solidFill>
                  <a:sysClr val="windowText" lastClr="000000"/>
                </a:solidFill>
              </a:rPr>
              <a:t>CENTRO:    Variación Porcentual Anualizado del IPC de los principales </a:t>
            </a: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n-US" sz="1000">
                <a:solidFill>
                  <a:sysClr val="windowText" lastClr="000000"/>
                </a:solidFill>
              </a:rPr>
              <a:t>grupos  de consumo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7677095793088963E-2"/>
          <c:y val="0.15350104166666667"/>
          <c:w val="0.93171026387502631"/>
          <c:h val="0.58191562499999994"/>
        </c:manualLayout>
      </c:layout>
      <c:lineChart>
        <c:grouping val="standard"/>
        <c:varyColors val="0"/>
        <c:ser>
          <c:idx val="0"/>
          <c:order val="0"/>
          <c:tx>
            <c:strRef>
              <c:f>Centro!$D$17</c:f>
              <c:strCache>
                <c:ptCount val="1"/>
                <c:pt idx="0">
                  <c:v>Alimentos y bebidas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dLbls>
            <c:delete val="1"/>
          </c:dLbls>
          <c:cat>
            <c:numRef>
              <c:f>Centro!$I$15:$N$15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Centro!$I$17:$N$17</c:f>
              <c:numCache>
                <c:formatCode>0.0%</c:formatCode>
                <c:ptCount val="6"/>
                <c:pt idx="0">
                  <c:v>7.7055779183438755E-2</c:v>
                </c:pt>
                <c:pt idx="1">
                  <c:v>2.7151183484605435E-2</c:v>
                </c:pt>
                <c:pt idx="2">
                  <c:v>3.1133250311332628E-2</c:v>
                </c:pt>
                <c:pt idx="3">
                  <c:v>4.0485192186515473E-2</c:v>
                </c:pt>
                <c:pt idx="4">
                  <c:v>5.7138531415594329E-2</c:v>
                </c:pt>
                <c:pt idx="5">
                  <c:v>3.125E-2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Centro!$D$19</c:f>
              <c:strCache>
                <c:ptCount val="1"/>
                <c:pt idx="0">
                  <c:v>Alquiler de vivienda, combustibles y electricidad</c:v>
                </c:pt>
              </c:strCache>
            </c:strRef>
          </c:tx>
          <c:spPr>
            <a:ln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none"/>
          </c:marker>
          <c:dLbls>
            <c:delete val="1"/>
          </c:dLbls>
          <c:cat>
            <c:numRef>
              <c:f>Centro!$I$15:$N$15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Centro!$I$19:$N$19</c:f>
              <c:numCache>
                <c:formatCode>0.0%</c:formatCode>
                <c:ptCount val="6"/>
                <c:pt idx="0">
                  <c:v>3.0568222323283267E-2</c:v>
                </c:pt>
                <c:pt idx="1">
                  <c:v>1.619635999332103E-2</c:v>
                </c:pt>
                <c:pt idx="2">
                  <c:v>6.506736772921462E-2</c:v>
                </c:pt>
                <c:pt idx="3">
                  <c:v>3.4887821219200532E-2</c:v>
                </c:pt>
                <c:pt idx="4">
                  <c:v>5.2963349447366692E-2</c:v>
                </c:pt>
                <c:pt idx="5">
                  <c:v>-3.5798074589434847E-3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Centro!$D$22</c:f>
              <c:strCache>
                <c:ptCount val="1"/>
                <c:pt idx="0">
                  <c:v>Transportes y comunicaciones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dLbls>
            <c:delete val="1"/>
          </c:dLbls>
          <c:cat>
            <c:numRef>
              <c:f>Centro!$I$15:$N$15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Centro!$I$22:$N$22</c:f>
              <c:numCache>
                <c:formatCode>0.0%</c:formatCode>
                <c:ptCount val="6"/>
                <c:pt idx="0">
                  <c:v>6.1316033811240844E-2</c:v>
                </c:pt>
                <c:pt idx="1">
                  <c:v>3.4130158153062862E-2</c:v>
                </c:pt>
                <c:pt idx="2">
                  <c:v>8.7892770819599786E-3</c:v>
                </c:pt>
                <c:pt idx="3">
                  <c:v>2.3273796558484161E-2</c:v>
                </c:pt>
                <c:pt idx="4">
                  <c:v>2.7352938046127928E-3</c:v>
                </c:pt>
                <c:pt idx="5">
                  <c:v>-1.305538455006805E-3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Centro!$D$23</c:f>
              <c:strCache>
                <c:ptCount val="1"/>
                <c:pt idx="0">
                  <c:v>Esparcimiento,  servicios culturales y de enseñanza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none"/>
          </c:marker>
          <c:dLbls>
            <c:delete val="1"/>
          </c:dLbls>
          <c:cat>
            <c:numRef>
              <c:f>Centro!$I$15:$N$15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Centro!$I$23:$N$23</c:f>
              <c:numCache>
                <c:formatCode>0.0%</c:formatCode>
                <c:ptCount val="6"/>
                <c:pt idx="0">
                  <c:v>2.2367171798128416E-2</c:v>
                </c:pt>
                <c:pt idx="1">
                  <c:v>1.6366158113730878E-2</c:v>
                </c:pt>
                <c:pt idx="2">
                  <c:v>2.1039016517941711E-2</c:v>
                </c:pt>
                <c:pt idx="3">
                  <c:v>3.2390028473473054E-2</c:v>
                </c:pt>
                <c:pt idx="4">
                  <c:v>3.08559978386167E-2</c:v>
                </c:pt>
                <c:pt idx="5">
                  <c:v>4.5198912343157982E-2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Centro!$I$16:$N$16</c:f>
              <c:strCache>
                <c:ptCount val="1"/>
                <c:pt idx="0">
                  <c:v>5.5% 2.5% 2.8% 3.5% 4.2% 2.8%</c:v>
                </c:pt>
              </c:strCache>
            </c:strRef>
          </c:tx>
          <c:marker>
            <c:symbol val="none"/>
          </c:marker>
          <c:cat>
            <c:numRef>
              <c:f>Centro!$I$15:$N$15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5125760"/>
        <c:axId val="87175552"/>
      </c:lineChart>
      <c:catAx>
        <c:axId val="8512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87175552"/>
        <c:crosses val="autoZero"/>
        <c:auto val="1"/>
        <c:lblAlgn val="ctr"/>
        <c:lblOffset val="100"/>
        <c:noMultiLvlLbl val="0"/>
      </c:catAx>
      <c:valAx>
        <c:axId val="87175552"/>
        <c:scaling>
          <c:orientation val="minMax"/>
          <c:max val="0.1"/>
          <c:min val="-2.0000000000000004E-2"/>
        </c:scaling>
        <c:delete val="1"/>
        <c:axPos val="l"/>
        <c:numFmt formatCode="0.0%" sourceLinked="1"/>
        <c:majorTickMark val="out"/>
        <c:minorTickMark val="none"/>
        <c:tickLblPos val="nextTo"/>
        <c:crossAx val="85125760"/>
        <c:crosses val="autoZero"/>
        <c:crossBetween val="between"/>
      </c:valAx>
      <c:spPr>
        <a:solidFill>
          <a:srgbClr val="FDEDF0"/>
        </a:solidFill>
      </c:spPr>
    </c:plotArea>
    <c:legend>
      <c:legendPos val="t"/>
      <c:layout>
        <c:manualLayout>
          <c:xMode val="edge"/>
          <c:yMode val="edge"/>
          <c:x val="0.12477589822882421"/>
          <c:y val="0.82450798611111109"/>
          <c:w val="0.80460884332613847"/>
          <c:h val="8.7452083333333333E-2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s-PE" sz="900" b="1" i="0" baseline="0">
                <a:effectLst/>
              </a:rPr>
              <a:t>Centro: Variación %  Anualizada del Índice de Precios al Consumidor promedio simple</a:t>
            </a:r>
          </a:p>
          <a:p>
            <a:pPr>
              <a:defRPr sz="900"/>
            </a:pPr>
            <a:r>
              <a:rPr lang="es-PE" sz="900" b="0" i="0" baseline="0">
                <a:effectLst/>
              </a:rPr>
              <a:t>(De Enero a Enero, 2011-2017)</a:t>
            </a:r>
            <a:endParaRPr lang="es-PE" sz="900" b="0">
              <a:effectLst/>
            </a:endParaRPr>
          </a:p>
        </c:rich>
      </c:tx>
      <c:layout>
        <c:manualLayout>
          <c:xMode val="edge"/>
          <c:yMode val="edge"/>
          <c:x val="0.13050339350116502"/>
          <c:y val="2.60832686100869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82363692538508"/>
          <c:y val="0.18068824914519105"/>
          <c:w val="0.82788519622398082"/>
          <c:h val="0.61930511023261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35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47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59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71"/>
            <c:invertIfNegative val="0"/>
            <c:bubble3D val="0"/>
            <c:spPr>
              <a:solidFill>
                <a:schemeClr val="accent2"/>
              </a:solidFill>
            </c:spPr>
          </c:dPt>
          <c:dLbls>
            <c:dLbl>
              <c:idx val="11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9.407407407407407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7"/>
              <c:layout>
                <c:manualLayout>
                  <c:x val="0"/>
                  <c:y val="-3.96875000000000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9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1"/>
              <c:layout>
                <c:manualLayout>
                  <c:x val="1.1759259259259259E-2"/>
                  <c:y val="-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700" b="1"/>
                </a:pPr>
                <a:endParaRPr lang="es-PE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Lit>
              <c:ptCount val="73"/>
              <c:pt idx="0">
                <c:v>Ene-11</c:v>
              </c:pt>
              <c:pt idx="11">
                <c:v>Dic-11</c:v>
              </c:pt>
              <c:pt idx="23">
                <c:v>Dic-12</c:v>
              </c:pt>
              <c:pt idx="35">
                <c:v>Dic-13</c:v>
              </c:pt>
              <c:pt idx="47">
                <c:v>Dic-14</c:v>
              </c:pt>
              <c:pt idx="59">
                <c:v>Dic-15</c:v>
              </c:pt>
              <c:pt idx="71">
                <c:v>Dic-16</c:v>
              </c:pt>
            </c:strLit>
          </c:cat>
          <c:val>
            <c:numLit>
              <c:formatCode>General</c:formatCode>
              <c:ptCount val="73"/>
              <c:pt idx="0">
                <c:v>2.4915258430858511E-2</c:v>
              </c:pt>
              <c:pt idx="1">
                <c:v>2.5892923259200673E-2</c:v>
              </c:pt>
              <c:pt idx="2">
                <c:v>2.9045081412378604E-2</c:v>
              </c:pt>
              <c:pt idx="3">
                <c:v>3.7162910971555219E-2</c:v>
              </c:pt>
              <c:pt idx="4">
                <c:v>3.750245917765116E-2</c:v>
              </c:pt>
              <c:pt idx="5">
                <c:v>3.7089328684378531E-2</c:v>
              </c:pt>
              <c:pt idx="6">
                <c:v>3.8603345134904155E-2</c:v>
              </c:pt>
              <c:pt idx="7">
                <c:v>4.0263560991028013E-2</c:v>
              </c:pt>
              <c:pt idx="8">
                <c:v>4.2234878383465624E-2</c:v>
              </c:pt>
              <c:pt idx="9">
                <c:v>4.5884251786949548E-2</c:v>
              </c:pt>
              <c:pt idx="10">
                <c:v>5.06608463683762E-2</c:v>
              </c:pt>
              <c:pt idx="11">
                <c:v>5.4704701071835116E-2</c:v>
              </c:pt>
              <c:pt idx="12">
                <c:v>5.2167825415218028E-2</c:v>
              </c:pt>
              <c:pt idx="13">
                <c:v>4.9660747798469851E-2</c:v>
              </c:pt>
              <c:pt idx="14">
                <c:v>4.7516534510183783E-2</c:v>
              </c:pt>
              <c:pt idx="15">
                <c:v>4.3679061594719126E-2</c:v>
              </c:pt>
              <c:pt idx="16">
                <c:v>4.1622223802412872E-2</c:v>
              </c:pt>
              <c:pt idx="17">
                <c:v>4.0048299456631131E-2</c:v>
              </c:pt>
              <c:pt idx="18">
                <c:v>3.6004795937558898E-2</c:v>
              </c:pt>
              <c:pt idx="19">
                <c:v>3.5070702348954264E-2</c:v>
              </c:pt>
              <c:pt idx="20">
                <c:v>3.7144488331177783E-2</c:v>
              </c:pt>
              <c:pt idx="21">
                <c:v>3.4217488164856924E-2</c:v>
              </c:pt>
              <c:pt idx="22">
                <c:v>2.9833348721262976E-2</c:v>
              </c:pt>
              <c:pt idx="23">
                <c:v>2.5279867865663164E-2</c:v>
              </c:pt>
              <c:pt idx="24">
                <c:v>2.6591717333945386E-2</c:v>
              </c:pt>
              <c:pt idx="25">
                <c:v>2.5122633292073537E-2</c:v>
              </c:pt>
              <c:pt idx="26">
                <c:v>2.3234306852693676E-2</c:v>
              </c:pt>
              <c:pt idx="27">
                <c:v>2.1363486411775989E-2</c:v>
              </c:pt>
              <c:pt idx="28">
                <c:v>2.2289225167823279E-2</c:v>
              </c:pt>
              <c:pt idx="29">
                <c:v>2.5519031141868487E-2</c:v>
              </c:pt>
              <c:pt idx="30">
                <c:v>3.0158279911499219E-2</c:v>
              </c:pt>
              <c:pt idx="31">
                <c:v>3.0348533944519085E-2</c:v>
              </c:pt>
              <c:pt idx="32">
                <c:v>3.1635117676795943E-2</c:v>
              </c:pt>
              <c:pt idx="33">
                <c:v>2.9585002187741738E-2</c:v>
              </c:pt>
              <c:pt idx="34">
                <c:v>2.8498425470397937E-2</c:v>
              </c:pt>
              <c:pt idx="35">
                <c:v>2.8449008815500942E-2</c:v>
              </c:pt>
              <c:pt idx="36">
                <c:v>2.8204898980868753E-2</c:v>
              </c:pt>
              <c:pt idx="37">
                <c:v>3.0779034926881721E-2</c:v>
              </c:pt>
              <c:pt idx="38">
                <c:v>3.2648597984847205E-2</c:v>
              </c:pt>
              <c:pt idx="39">
                <c:v>3.6698780419891941E-2</c:v>
              </c:pt>
              <c:pt idx="40">
                <c:v>3.9900277131631912E-2</c:v>
              </c:pt>
              <c:pt idx="41">
                <c:v>3.8291637994184224E-2</c:v>
              </c:pt>
              <c:pt idx="42">
                <c:v>3.4870529666384042E-2</c:v>
              </c:pt>
              <c:pt idx="43">
                <c:v>3.196397067686485E-2</c:v>
              </c:pt>
              <c:pt idx="44">
                <c:v>2.7659504960198644E-2</c:v>
              </c:pt>
              <c:pt idx="45">
                <c:v>3.4096109839816924E-2</c:v>
              </c:pt>
              <c:pt idx="46">
                <c:v>3.5510373082286995E-2</c:v>
              </c:pt>
              <c:pt idx="47">
                <c:v>3.4580283038365911E-2</c:v>
              </c:pt>
              <c:pt idx="48">
                <c:v>3.7364691561970087E-2</c:v>
              </c:pt>
              <c:pt idx="49">
                <c:v>3.4968599845981885E-2</c:v>
              </c:pt>
              <c:pt idx="50">
                <c:v>3.4555415086388486E-2</c:v>
              </c:pt>
              <c:pt idx="51">
                <c:v>3.1650193382037006E-2</c:v>
              </c:pt>
              <c:pt idx="52">
                <c:v>2.9314810454438511E-2</c:v>
              </c:pt>
              <c:pt idx="53">
                <c:v>2.9065292683969846E-2</c:v>
              </c:pt>
              <c:pt idx="54">
                <c:v>2.8054789855149753E-2</c:v>
              </c:pt>
              <c:pt idx="55">
                <c:v>3.0262487257900039E-2</c:v>
              </c:pt>
              <c:pt idx="56">
                <c:v>3.0146973116741194E-2</c:v>
              </c:pt>
              <c:pt idx="57">
                <c:v>2.7819049726551359E-2</c:v>
              </c:pt>
              <c:pt idx="58">
                <c:v>3.503972220760776E-2</c:v>
              </c:pt>
              <c:pt idx="59">
                <c:v>4.2298391336347496E-2</c:v>
              </c:pt>
              <c:pt idx="60">
                <c:v>4.2891566265060188E-2</c:v>
              </c:pt>
              <c:pt idx="61">
                <c:v>3.848209513629075E-2</c:v>
              </c:pt>
              <c:pt idx="62">
                <c:v>3.5939213535954861E-2</c:v>
              </c:pt>
              <c:pt idx="63">
                <c:v>3.1970507987420183E-2</c:v>
              </c:pt>
              <c:pt idx="64">
                <c:v>3.0039616108471501E-2</c:v>
              </c:pt>
              <c:pt idx="65">
                <c:v>2.9781752833265784E-2</c:v>
              </c:pt>
              <c:pt idx="66">
                <c:v>3.105750815259567E-2</c:v>
              </c:pt>
              <c:pt idx="67">
                <c:v>2.8909776760868144E-2</c:v>
              </c:pt>
              <c:pt idx="68">
                <c:v>3.1928900592495202E-2</c:v>
              </c:pt>
              <c:pt idx="69">
                <c:v>3.743118137360435E-2</c:v>
              </c:pt>
              <c:pt idx="70">
                <c:v>3.2277741066436327E-2</c:v>
              </c:pt>
              <c:pt idx="71">
                <c:v>2.841636992726948E-2</c:v>
              </c:pt>
              <c:pt idx="72">
                <c:v>2.4562002732460009E-2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212032"/>
        <c:axId val="87213568"/>
      </c:barChart>
      <c:catAx>
        <c:axId val="8721203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s-PE"/>
          </a:p>
        </c:txPr>
        <c:crossAx val="87213568"/>
        <c:crosses val="autoZero"/>
        <c:auto val="1"/>
        <c:lblAlgn val="ctr"/>
        <c:lblOffset val="100"/>
        <c:noMultiLvlLbl val="0"/>
      </c:catAx>
      <c:valAx>
        <c:axId val="87213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s-PE"/>
          </a:p>
        </c:txPr>
        <c:crossAx val="87212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4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161925</xdr:colOff>
      <xdr:row>6</xdr:row>
      <xdr:rowOff>137223</xdr:rowOff>
    </xdr:from>
    <xdr:to>
      <xdr:col>11</xdr:col>
      <xdr:colOff>533401</xdr:colOff>
      <xdr:row>22</xdr:row>
      <xdr:rowOff>127795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1362075"/>
          <a:ext cx="3000376" cy="30385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161925</xdr:colOff>
      <xdr:row>0</xdr:row>
      <xdr:rowOff>104775</xdr:rowOff>
    </xdr:from>
    <xdr:to>
      <xdr:col>17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161925</xdr:colOff>
      <xdr:row>0</xdr:row>
      <xdr:rowOff>104775</xdr:rowOff>
    </xdr:from>
    <xdr:to>
      <xdr:col>17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161925</xdr:colOff>
      <xdr:row>0</xdr:row>
      <xdr:rowOff>104775</xdr:rowOff>
    </xdr:from>
    <xdr:to>
      <xdr:col>17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161925</xdr:colOff>
      <xdr:row>0</xdr:row>
      <xdr:rowOff>104775</xdr:rowOff>
    </xdr:from>
    <xdr:to>
      <xdr:col>17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161925</xdr:colOff>
      <xdr:row>0</xdr:row>
      <xdr:rowOff>104775</xdr:rowOff>
    </xdr:from>
    <xdr:to>
      <xdr:col>17</xdr:col>
      <xdr:colOff>619125</xdr:colOff>
      <xdr:row>3</xdr:row>
      <xdr:rowOff>66675</xdr:rowOff>
    </xdr:to>
    <xdr:sp macro="" textlink="">
      <xdr:nvSpPr>
        <xdr:cNvPr id="2" name="1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247650</xdr:colOff>
      <xdr:row>1</xdr:row>
      <xdr:rowOff>0</xdr:rowOff>
    </xdr:from>
    <xdr:to>
      <xdr:col>8</xdr:col>
      <xdr:colOff>533400</xdr:colOff>
      <xdr:row>6</xdr:row>
      <xdr:rowOff>163536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196562</xdr:colOff>
      <xdr:row>0</xdr:row>
      <xdr:rowOff>174048</xdr:rowOff>
    </xdr:from>
    <xdr:to>
      <xdr:col>15</xdr:col>
      <xdr:colOff>653762</xdr:colOff>
      <xdr:row>3</xdr:row>
      <xdr:rowOff>135948</xdr:rowOff>
    </xdr:to>
    <xdr:sp macro="" textlink="">
      <xdr:nvSpPr>
        <xdr:cNvPr id="3" name="2 Flecha abajo"/>
        <xdr:cNvSpPr/>
      </xdr:nvSpPr>
      <xdr:spPr>
        <a:xfrm>
          <a:off x="11886335" y="174048"/>
          <a:ext cx="457200" cy="533400"/>
        </a:xfrm>
        <a:prstGeom prst="down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15</xdr:col>
      <xdr:colOff>110987</xdr:colOff>
      <xdr:row>9</xdr:row>
      <xdr:rowOff>129208</xdr:rowOff>
    </xdr:from>
    <xdr:to>
      <xdr:col>15</xdr:col>
      <xdr:colOff>644387</xdr:colOff>
      <xdr:row>12</xdr:row>
      <xdr:rowOff>14908</xdr:rowOff>
    </xdr:to>
    <xdr:sp macro="" textlink="">
      <xdr:nvSpPr>
        <xdr:cNvPr id="15" name="14 Flecha abajo"/>
        <xdr:cNvSpPr/>
      </xdr:nvSpPr>
      <xdr:spPr>
        <a:xfrm rot="16200000">
          <a:off x="10966174" y="1805608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8</xdr:col>
      <xdr:colOff>180975</xdr:colOff>
      <xdr:row>31</xdr:row>
      <xdr:rowOff>80962</xdr:rowOff>
    </xdr:from>
    <xdr:to>
      <xdr:col>15</xdr:col>
      <xdr:colOff>532725</xdr:colOff>
      <xdr:row>46</xdr:row>
      <xdr:rowOff>103462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17</xdr:col>
      <xdr:colOff>131303</xdr:colOff>
      <xdr:row>31</xdr:row>
      <xdr:rowOff>96610</xdr:rowOff>
    </xdr:from>
    <xdr:to>
      <xdr:col>22</xdr:col>
      <xdr:colOff>809625</xdr:colOff>
      <xdr:row>46</xdr:row>
      <xdr:rowOff>119110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105450</xdr:colOff>
      <xdr:row>8</xdr:row>
      <xdr:rowOff>180975</xdr:rowOff>
    </xdr:from>
    <xdr:to>
      <xdr:col>22</xdr:col>
      <xdr:colOff>790575</xdr:colOff>
      <xdr:row>24</xdr:row>
      <xdr:rowOff>12975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0.92824</cdr:y>
    </cdr:from>
    <cdr:to>
      <cdr:x>1</cdr:x>
      <cdr:y>0.98544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546350"/>
          <a:ext cx="4572000" cy="156903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INEI				                Elaboración: CIE-PERUCÁMARAS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0.93045</cdr:y>
    </cdr:from>
    <cdr:to>
      <cdr:x>1</cdr:x>
      <cdr:y>0.98493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679700"/>
          <a:ext cx="5393197" cy="156903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>
              <a:latin typeface="Arial Narrow" panose="020B0606020202030204" pitchFamily="34" charset="0"/>
            </a:rPr>
            <a:t>Fuente:</a:t>
          </a:r>
          <a:r>
            <a:rPr lang="es-PE" sz="750" baseline="0">
              <a:latin typeface="Arial Narrow" panose="020B0606020202030204" pitchFamily="34" charset="0"/>
            </a:rPr>
            <a:t> INEI				                  Elaboración: CIE-PERUCÁMARAS</a:t>
          </a:r>
          <a:endParaRPr lang="es-PE" sz="750">
            <a:latin typeface="Arial Narrow" panose="020B060602020203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0.93248</cdr:y>
    </cdr:from>
    <cdr:to>
      <cdr:x>1</cdr:x>
      <cdr:y>0.98696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724149"/>
          <a:ext cx="5414909" cy="159163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800">
              <a:latin typeface="+mn-lt"/>
            </a:rPr>
            <a:t>Fuente:</a:t>
          </a:r>
          <a:r>
            <a:rPr lang="es-PE" sz="800" baseline="0">
              <a:latin typeface="+mn-lt"/>
            </a:rPr>
            <a:t> INEI				          Elaboración: CIE-PERUCÁMARAS</a:t>
          </a:r>
          <a:endParaRPr lang="es-PE" sz="800">
            <a:latin typeface="+mn-lt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161925</xdr:colOff>
      <xdr:row>0</xdr:row>
      <xdr:rowOff>104775</xdr:rowOff>
    </xdr:from>
    <xdr:to>
      <xdr:col>17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877675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161925</xdr:colOff>
      <xdr:row>0</xdr:row>
      <xdr:rowOff>104775</xdr:rowOff>
    </xdr:from>
    <xdr:to>
      <xdr:col>17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762000</xdr:colOff>
      <xdr:row>3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61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161925</xdr:colOff>
      <xdr:row>0</xdr:row>
      <xdr:rowOff>104775</xdr:rowOff>
    </xdr:from>
    <xdr:to>
      <xdr:col>17</xdr:col>
      <xdr:colOff>619125</xdr:colOff>
      <xdr:row>3</xdr:row>
      <xdr:rowOff>66675</xdr:rowOff>
    </xdr:to>
    <xdr:sp macro="" textlink="">
      <xdr:nvSpPr>
        <xdr:cNvPr id="3" name="2 Flecha abajo"/>
        <xdr:cNvSpPr/>
      </xdr:nvSpPr>
      <xdr:spPr>
        <a:xfrm>
          <a:off x="11791950" y="1047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E/Carpeta%20IMF/2003/12-2003/Distribuci&#243;n%20Colocacion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DEUDORES%20POR%20TIPO%20DE%20EMPRESA%20Y%20TIPO%20DE%20CR&#201;DITO%20PARA%20EL%20BOLET&#205;N%20L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Deudores%20Bolet&#237;n/MODIFICACI&#211;N%20WEB%20DEUDORES%20%20%20%20carpetas%20dic%2008-nov%2012/DEUDORES%20POR%20TIPO%20DE%20EMPRESA%20Y%20TIPO%20DE%20CR&#201;DITO%20PARA%20EL%20BOLET&#205;N%20DESDE%20JULI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Talledo/Mis%20documentos/Jackie/Carpeta%2012-2007/Carpeta%20IMF%20(12-200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NSOLIDADA/MENSUAL/BC-JUNIO/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</sheetNames>
    <sheetDataSet>
      <sheetData sheetId="0"/>
      <sheetData sheetId="1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</row>
        <row r="4">
          <cell r="A4">
            <v>2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  <cell r="R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4</v>
          </cell>
          <cell r="B6" t="str">
            <v>Arrendamiento financiero</v>
          </cell>
          <cell r="C6" t="str">
            <v>Comercial</v>
          </cell>
          <cell r="K6">
            <v>3953</v>
          </cell>
          <cell r="L6">
            <v>3979</v>
          </cell>
          <cell r="M6">
            <v>3988</v>
          </cell>
          <cell r="N6">
            <v>3966</v>
          </cell>
          <cell r="O6">
            <v>3928</v>
          </cell>
          <cell r="P6">
            <v>3900</v>
          </cell>
          <cell r="Q6">
            <v>3879</v>
          </cell>
          <cell r="R6">
            <v>1951</v>
          </cell>
          <cell r="S6">
            <v>1960</v>
          </cell>
          <cell r="T6">
            <v>1960</v>
          </cell>
          <cell r="U6">
            <v>1975</v>
          </cell>
          <cell r="V6">
            <v>1981</v>
          </cell>
          <cell r="W6">
            <v>1989</v>
          </cell>
          <cell r="X6">
            <v>1990</v>
          </cell>
          <cell r="Y6">
            <v>1988</v>
          </cell>
          <cell r="Z6">
            <v>2000</v>
          </cell>
          <cell r="AA6">
            <v>1985</v>
          </cell>
          <cell r="AB6">
            <v>729</v>
          </cell>
          <cell r="AC6">
            <v>724</v>
          </cell>
        </row>
        <row r="7">
          <cell r="A7">
            <v>5</v>
          </cell>
          <cell r="B7" t="str">
            <v>Arrendamiento financiero</v>
          </cell>
          <cell r="C7" t="str">
            <v>Consumo</v>
          </cell>
          <cell r="K7">
            <v>63</v>
          </cell>
          <cell r="L7">
            <v>63</v>
          </cell>
          <cell r="M7">
            <v>64</v>
          </cell>
          <cell r="N7">
            <v>62</v>
          </cell>
          <cell r="O7">
            <v>65</v>
          </cell>
          <cell r="P7">
            <v>64</v>
          </cell>
          <cell r="Q7">
            <v>63</v>
          </cell>
          <cell r="R7">
            <v>63</v>
          </cell>
          <cell r="S7">
            <v>63</v>
          </cell>
          <cell r="T7">
            <v>62</v>
          </cell>
          <cell r="U7">
            <v>61</v>
          </cell>
          <cell r="V7">
            <v>61</v>
          </cell>
          <cell r="W7">
            <v>59</v>
          </cell>
          <cell r="X7">
            <v>58</v>
          </cell>
          <cell r="Y7">
            <v>55</v>
          </cell>
          <cell r="Z7">
            <v>57</v>
          </cell>
          <cell r="AA7">
            <v>56</v>
          </cell>
        </row>
        <row r="8">
          <cell r="A8">
            <v>6</v>
          </cell>
          <cell r="B8" t="str">
            <v>Arrendamiento financiero</v>
          </cell>
          <cell r="C8" t="str">
            <v>MES</v>
          </cell>
          <cell r="K8">
            <v>16</v>
          </cell>
          <cell r="L8">
            <v>16</v>
          </cell>
          <cell r="M8">
            <v>13</v>
          </cell>
          <cell r="N8">
            <v>13</v>
          </cell>
          <cell r="O8">
            <v>11</v>
          </cell>
          <cell r="P8">
            <v>9</v>
          </cell>
          <cell r="Q8">
            <v>9</v>
          </cell>
          <cell r="R8">
            <v>7</v>
          </cell>
          <cell r="S8">
            <v>8</v>
          </cell>
          <cell r="T8">
            <v>8</v>
          </cell>
          <cell r="U8">
            <v>8</v>
          </cell>
          <cell r="V8">
            <v>8</v>
          </cell>
          <cell r="W8">
            <v>8</v>
          </cell>
          <cell r="X8">
            <v>8</v>
          </cell>
          <cell r="Y8">
            <v>8</v>
          </cell>
          <cell r="Z8">
            <v>8</v>
          </cell>
          <cell r="AA8">
            <v>9</v>
          </cell>
        </row>
        <row r="9">
          <cell r="A9">
            <v>7</v>
          </cell>
          <cell r="B9" t="str">
            <v>Banco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8</v>
          </cell>
          <cell r="B10" t="str">
            <v>Banco</v>
          </cell>
          <cell r="C10" t="str">
            <v>Comercial</v>
          </cell>
          <cell r="K10">
            <v>79137</v>
          </cell>
          <cell r="L10">
            <v>80013</v>
          </cell>
          <cell r="M10">
            <v>80603</v>
          </cell>
          <cell r="N10">
            <v>81334</v>
          </cell>
          <cell r="O10">
            <v>81150</v>
          </cell>
          <cell r="P10">
            <v>82184</v>
          </cell>
          <cell r="Q10">
            <v>80098</v>
          </cell>
          <cell r="R10">
            <v>80205</v>
          </cell>
          <cell r="S10">
            <v>81174</v>
          </cell>
          <cell r="T10">
            <v>87962</v>
          </cell>
          <cell r="U10">
            <v>88347</v>
          </cell>
          <cell r="V10">
            <v>88565</v>
          </cell>
          <cell r="W10">
            <v>87794</v>
          </cell>
          <cell r="X10">
            <v>88774</v>
          </cell>
          <cell r="Y10">
            <v>89633</v>
          </cell>
          <cell r="Z10">
            <v>89833</v>
          </cell>
          <cell r="AA10">
            <v>90805</v>
          </cell>
          <cell r="AB10">
            <v>91352</v>
          </cell>
          <cell r="AC10">
            <v>91005</v>
          </cell>
        </row>
        <row r="11">
          <cell r="A11">
            <v>9</v>
          </cell>
          <cell r="B11" t="str">
            <v>Banco</v>
          </cell>
          <cell r="C11" t="str">
            <v>Consumo</v>
          </cell>
          <cell r="K11">
            <v>2356690</v>
          </cell>
          <cell r="L11">
            <v>2219881</v>
          </cell>
          <cell r="M11">
            <v>2235153</v>
          </cell>
          <cell r="N11">
            <v>2236817</v>
          </cell>
          <cell r="O11">
            <v>2095270</v>
          </cell>
          <cell r="P11">
            <v>2114234</v>
          </cell>
          <cell r="Q11">
            <v>2131560</v>
          </cell>
          <cell r="R11">
            <v>2143776</v>
          </cell>
          <cell r="S11">
            <v>2063637</v>
          </cell>
          <cell r="T11">
            <v>2151474</v>
          </cell>
          <cell r="U11">
            <v>2157358</v>
          </cell>
          <cell r="V11">
            <v>2166906</v>
          </cell>
          <cell r="W11">
            <v>2183308</v>
          </cell>
          <cell r="X11">
            <v>2188591</v>
          </cell>
          <cell r="Y11">
            <v>2195681</v>
          </cell>
          <cell r="Z11">
            <v>2198719</v>
          </cell>
          <cell r="AA11">
            <v>2216535</v>
          </cell>
          <cell r="AB11">
            <v>2230798</v>
          </cell>
          <cell r="AC11">
            <v>2239495</v>
          </cell>
        </row>
        <row r="12">
          <cell r="A12">
            <v>10</v>
          </cell>
          <cell r="B12" t="str">
            <v>Banco</v>
          </cell>
          <cell r="C12" t="str">
            <v>Hipotecario</v>
          </cell>
          <cell r="K12">
            <v>113027</v>
          </cell>
          <cell r="L12">
            <v>112931</v>
          </cell>
          <cell r="M12">
            <v>113649</v>
          </cell>
          <cell r="N12">
            <v>114530</v>
          </cell>
          <cell r="O12">
            <v>115323</v>
          </cell>
          <cell r="P12">
            <v>116158</v>
          </cell>
          <cell r="Q12">
            <v>116894</v>
          </cell>
          <cell r="R12">
            <v>117820</v>
          </cell>
          <cell r="S12">
            <v>118597</v>
          </cell>
          <cell r="T12">
            <v>119757</v>
          </cell>
          <cell r="U12">
            <v>120639</v>
          </cell>
          <cell r="V12">
            <v>121681</v>
          </cell>
          <cell r="W12">
            <v>122586</v>
          </cell>
          <cell r="X12">
            <v>123401</v>
          </cell>
          <cell r="Y12">
            <v>124282</v>
          </cell>
          <cell r="Z12">
            <v>125610</v>
          </cell>
          <cell r="AA12">
            <v>127282</v>
          </cell>
          <cell r="AB12">
            <v>128364</v>
          </cell>
          <cell r="AC12">
            <v>129601</v>
          </cell>
        </row>
        <row r="13">
          <cell r="A13">
            <v>11</v>
          </cell>
          <cell r="B13" t="str">
            <v>Banco</v>
          </cell>
          <cell r="C13" t="str">
            <v>MES</v>
          </cell>
          <cell r="K13">
            <v>495225</v>
          </cell>
          <cell r="L13">
            <v>443197</v>
          </cell>
          <cell r="M13">
            <v>450161</v>
          </cell>
          <cell r="N13">
            <v>455033</v>
          </cell>
          <cell r="O13">
            <v>439516</v>
          </cell>
          <cell r="P13">
            <v>441264</v>
          </cell>
          <cell r="Q13">
            <v>439926</v>
          </cell>
          <cell r="R13">
            <v>442529</v>
          </cell>
          <cell r="S13">
            <v>494428</v>
          </cell>
          <cell r="T13">
            <v>437278</v>
          </cell>
          <cell r="U13">
            <v>437140</v>
          </cell>
          <cell r="V13">
            <v>436444</v>
          </cell>
          <cell r="W13">
            <v>432956</v>
          </cell>
          <cell r="X13">
            <v>432610</v>
          </cell>
          <cell r="Y13">
            <v>437826</v>
          </cell>
          <cell r="Z13">
            <v>441899</v>
          </cell>
          <cell r="AA13">
            <v>447060</v>
          </cell>
          <cell r="AB13">
            <v>450193</v>
          </cell>
          <cell r="AC13">
            <v>454608</v>
          </cell>
        </row>
        <row r="14">
          <cell r="A14">
            <v>12</v>
          </cell>
          <cell r="B14" t="str">
            <v>Caja municipal</v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>
            <v>13</v>
          </cell>
          <cell r="B15" t="str">
            <v>Caja municipal</v>
          </cell>
          <cell r="C15" t="str">
            <v>Comercial</v>
          </cell>
          <cell r="K15">
            <v>12886</v>
          </cell>
          <cell r="L15">
            <v>13132</v>
          </cell>
          <cell r="M15">
            <v>13303</v>
          </cell>
          <cell r="N15">
            <v>13509</v>
          </cell>
          <cell r="O15">
            <v>14014</v>
          </cell>
          <cell r="P15">
            <v>14472</v>
          </cell>
          <cell r="Q15">
            <v>14776</v>
          </cell>
          <cell r="R15">
            <v>15287</v>
          </cell>
          <cell r="S15">
            <v>15699</v>
          </cell>
          <cell r="T15">
            <v>16174</v>
          </cell>
          <cell r="U15">
            <v>16679</v>
          </cell>
          <cell r="V15">
            <v>17264</v>
          </cell>
          <cell r="W15">
            <v>17727</v>
          </cell>
          <cell r="X15">
            <v>18071</v>
          </cell>
          <cell r="Y15">
            <v>18436</v>
          </cell>
          <cell r="Z15">
            <v>18772</v>
          </cell>
          <cell r="AA15">
            <v>19258</v>
          </cell>
          <cell r="AB15">
            <v>19709</v>
          </cell>
          <cell r="AC15">
            <v>20383</v>
          </cell>
        </row>
        <row r="16">
          <cell r="A16">
            <v>14</v>
          </cell>
          <cell r="B16" t="str">
            <v>Caja municipal</v>
          </cell>
          <cell r="C16" t="str">
            <v>Consumo</v>
          </cell>
          <cell r="K16">
            <v>302990</v>
          </cell>
          <cell r="L16">
            <v>305107</v>
          </cell>
          <cell r="M16">
            <v>307215</v>
          </cell>
          <cell r="N16">
            <v>310638</v>
          </cell>
          <cell r="O16">
            <v>312313</v>
          </cell>
          <cell r="P16">
            <v>313150</v>
          </cell>
          <cell r="Q16">
            <v>314141</v>
          </cell>
          <cell r="R16">
            <v>313472</v>
          </cell>
          <cell r="S16">
            <v>312997</v>
          </cell>
          <cell r="T16">
            <v>313646</v>
          </cell>
          <cell r="U16">
            <v>315576</v>
          </cell>
          <cell r="V16">
            <v>315855</v>
          </cell>
          <cell r="W16">
            <v>310675</v>
          </cell>
          <cell r="X16">
            <v>310083</v>
          </cell>
          <cell r="Y16">
            <v>311839</v>
          </cell>
          <cell r="Z16">
            <v>313827</v>
          </cell>
          <cell r="AA16">
            <v>315194</v>
          </cell>
          <cell r="AB16">
            <v>316895</v>
          </cell>
          <cell r="AC16">
            <v>316479</v>
          </cell>
        </row>
        <row r="17">
          <cell r="A17">
            <v>15</v>
          </cell>
          <cell r="B17" t="str">
            <v>Caja municipal</v>
          </cell>
          <cell r="C17" t="str">
            <v>Hipotecario</v>
          </cell>
          <cell r="K17">
            <v>4164</v>
          </cell>
          <cell r="L17">
            <v>4200</v>
          </cell>
          <cell r="M17">
            <v>4249</v>
          </cell>
          <cell r="N17">
            <v>4289</v>
          </cell>
          <cell r="O17">
            <v>4347</v>
          </cell>
          <cell r="P17">
            <v>4395</v>
          </cell>
          <cell r="Q17">
            <v>4458</v>
          </cell>
          <cell r="R17">
            <v>4530</v>
          </cell>
          <cell r="S17">
            <v>4596</v>
          </cell>
          <cell r="T17">
            <v>4667</v>
          </cell>
          <cell r="U17">
            <v>4732</v>
          </cell>
          <cell r="V17">
            <v>4809</v>
          </cell>
          <cell r="W17">
            <v>4920</v>
          </cell>
          <cell r="X17">
            <v>4969</v>
          </cell>
          <cell r="Y17">
            <v>5032</v>
          </cell>
          <cell r="Z17">
            <v>5113</v>
          </cell>
          <cell r="AA17">
            <v>5221</v>
          </cell>
          <cell r="AB17">
            <v>5318</v>
          </cell>
          <cell r="AC17">
            <v>5415</v>
          </cell>
        </row>
        <row r="18">
          <cell r="A18">
            <v>16</v>
          </cell>
          <cell r="B18" t="str">
            <v>Caja municipal</v>
          </cell>
          <cell r="C18" t="str">
            <v>MES</v>
          </cell>
          <cell r="K18">
            <v>459772</v>
          </cell>
          <cell r="L18">
            <v>465101</v>
          </cell>
          <cell r="M18">
            <v>472537</v>
          </cell>
          <cell r="N18">
            <v>479749</v>
          </cell>
          <cell r="O18">
            <v>486916</v>
          </cell>
          <cell r="P18">
            <v>492777</v>
          </cell>
          <cell r="Q18">
            <v>496450</v>
          </cell>
          <cell r="R18">
            <v>503357</v>
          </cell>
          <cell r="S18">
            <v>508523</v>
          </cell>
          <cell r="T18">
            <v>513314</v>
          </cell>
          <cell r="U18">
            <v>518853</v>
          </cell>
          <cell r="V18">
            <v>524357</v>
          </cell>
          <cell r="W18">
            <v>524276</v>
          </cell>
          <cell r="X18">
            <v>525459</v>
          </cell>
          <cell r="Y18">
            <v>529703</v>
          </cell>
          <cell r="Z18">
            <v>530861</v>
          </cell>
          <cell r="AA18">
            <v>535179</v>
          </cell>
          <cell r="AB18">
            <v>539636</v>
          </cell>
          <cell r="AC18">
            <v>539462</v>
          </cell>
        </row>
        <row r="19">
          <cell r="A19">
            <v>17</v>
          </cell>
          <cell r="B19" t="str">
            <v>Caja rural</v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A20">
            <v>18</v>
          </cell>
          <cell r="B20" t="str">
            <v>Caja rural</v>
          </cell>
          <cell r="C20" t="str">
            <v>Comercial</v>
          </cell>
          <cell r="K20">
            <v>1690</v>
          </cell>
          <cell r="L20">
            <v>1721</v>
          </cell>
          <cell r="M20">
            <v>1728</v>
          </cell>
          <cell r="N20">
            <v>1746</v>
          </cell>
          <cell r="O20">
            <v>1797</v>
          </cell>
          <cell r="P20">
            <v>1822</v>
          </cell>
          <cell r="Q20">
            <v>1870</v>
          </cell>
          <cell r="R20">
            <v>1937</v>
          </cell>
          <cell r="S20">
            <v>2015</v>
          </cell>
          <cell r="T20">
            <v>2031</v>
          </cell>
          <cell r="U20">
            <v>2069</v>
          </cell>
          <cell r="V20">
            <v>2296</v>
          </cell>
          <cell r="W20">
            <v>2369</v>
          </cell>
          <cell r="X20">
            <v>2402</v>
          </cell>
          <cell r="Y20">
            <v>2457</v>
          </cell>
          <cell r="Z20">
            <v>2576</v>
          </cell>
          <cell r="AA20">
            <v>2768</v>
          </cell>
          <cell r="AB20">
            <v>2788</v>
          </cell>
          <cell r="AC20">
            <v>2977</v>
          </cell>
        </row>
        <row r="21">
          <cell r="A21">
            <v>19</v>
          </cell>
          <cell r="B21" t="str">
            <v>Caja rural</v>
          </cell>
          <cell r="C21" t="str">
            <v>Consumo</v>
          </cell>
          <cell r="K21">
            <v>61840</v>
          </cell>
          <cell r="L21">
            <v>62151</v>
          </cell>
          <cell r="M21">
            <v>62828</v>
          </cell>
          <cell r="N21">
            <v>63558</v>
          </cell>
          <cell r="O21">
            <v>63977</v>
          </cell>
          <cell r="P21">
            <v>64241</v>
          </cell>
          <cell r="Q21">
            <v>64600</v>
          </cell>
          <cell r="R21">
            <v>64305</v>
          </cell>
          <cell r="S21">
            <v>64427</v>
          </cell>
          <cell r="T21">
            <v>65034</v>
          </cell>
          <cell r="U21">
            <v>65416</v>
          </cell>
          <cell r="V21">
            <v>65439</v>
          </cell>
          <cell r="W21">
            <v>65196</v>
          </cell>
          <cell r="X21">
            <v>65206</v>
          </cell>
          <cell r="Y21">
            <v>65550</v>
          </cell>
          <cell r="Z21">
            <v>66236</v>
          </cell>
          <cell r="AA21">
            <v>67127</v>
          </cell>
          <cell r="AB21">
            <v>67678</v>
          </cell>
          <cell r="AC21">
            <v>67002</v>
          </cell>
        </row>
        <row r="22">
          <cell r="A22">
            <v>20</v>
          </cell>
          <cell r="B22" t="str">
            <v>Caja rural</v>
          </cell>
          <cell r="C22" t="str">
            <v>Hipotecario</v>
          </cell>
          <cell r="K22">
            <v>1036</v>
          </cell>
          <cell r="L22">
            <v>1049</v>
          </cell>
          <cell r="M22">
            <v>1049</v>
          </cell>
          <cell r="N22">
            <v>1050</v>
          </cell>
          <cell r="O22">
            <v>1068</v>
          </cell>
          <cell r="P22">
            <v>1080</v>
          </cell>
          <cell r="Q22">
            <v>1084</v>
          </cell>
          <cell r="R22">
            <v>1089</v>
          </cell>
          <cell r="S22">
            <v>1092</v>
          </cell>
          <cell r="T22">
            <v>1098</v>
          </cell>
          <cell r="U22">
            <v>1113</v>
          </cell>
          <cell r="V22">
            <v>1151</v>
          </cell>
          <cell r="W22">
            <v>1198</v>
          </cell>
          <cell r="X22">
            <v>1219</v>
          </cell>
          <cell r="Y22">
            <v>1240</v>
          </cell>
          <cell r="Z22">
            <v>1276</v>
          </cell>
          <cell r="AA22">
            <v>1303</v>
          </cell>
          <cell r="AB22">
            <v>1338</v>
          </cell>
          <cell r="AC22">
            <v>1361</v>
          </cell>
        </row>
        <row r="23">
          <cell r="A23">
            <v>21</v>
          </cell>
          <cell r="B23" t="str">
            <v>Caja rural</v>
          </cell>
          <cell r="C23" t="str">
            <v>MES</v>
          </cell>
          <cell r="K23">
            <v>130337</v>
          </cell>
          <cell r="L23">
            <v>137772</v>
          </cell>
          <cell r="M23">
            <v>141772</v>
          </cell>
          <cell r="N23">
            <v>146066</v>
          </cell>
          <cell r="O23">
            <v>149368</v>
          </cell>
          <cell r="P23">
            <v>152317</v>
          </cell>
          <cell r="Q23">
            <v>154216</v>
          </cell>
          <cell r="R23">
            <v>155038</v>
          </cell>
          <cell r="S23">
            <v>156957</v>
          </cell>
          <cell r="T23">
            <v>159630</v>
          </cell>
          <cell r="U23">
            <v>163313</v>
          </cell>
          <cell r="V23">
            <v>166207</v>
          </cell>
          <cell r="W23">
            <v>168502</v>
          </cell>
          <cell r="X23">
            <v>170006</v>
          </cell>
          <cell r="Y23">
            <v>172257</v>
          </cell>
          <cell r="Z23">
            <v>175726</v>
          </cell>
          <cell r="AA23">
            <v>177696</v>
          </cell>
          <cell r="AB23">
            <v>180259</v>
          </cell>
          <cell r="AC23">
            <v>179371</v>
          </cell>
        </row>
        <row r="24">
          <cell r="A24">
            <v>22</v>
          </cell>
          <cell r="B24" t="str">
            <v>Edpyme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5">
          <cell r="A25">
            <v>23</v>
          </cell>
          <cell r="B25" t="str">
            <v>Edpyme</v>
          </cell>
          <cell r="C25" t="str">
            <v>Comercial</v>
          </cell>
          <cell r="K25">
            <v>2826</v>
          </cell>
          <cell r="L25">
            <v>2874</v>
          </cell>
          <cell r="M25">
            <v>2856</v>
          </cell>
          <cell r="N25">
            <v>2904</v>
          </cell>
          <cell r="O25">
            <v>2902</v>
          </cell>
          <cell r="P25">
            <v>2943</v>
          </cell>
          <cell r="Q25">
            <v>3070</v>
          </cell>
          <cell r="R25">
            <v>3141</v>
          </cell>
          <cell r="S25">
            <v>3378</v>
          </cell>
          <cell r="T25">
            <v>2206</v>
          </cell>
          <cell r="U25">
            <v>2327</v>
          </cell>
          <cell r="V25">
            <v>2346</v>
          </cell>
          <cell r="W25">
            <v>2496</v>
          </cell>
          <cell r="X25">
            <v>2553</v>
          </cell>
          <cell r="Y25">
            <v>2619</v>
          </cell>
          <cell r="Z25">
            <v>2617</v>
          </cell>
          <cell r="AA25">
            <v>2806</v>
          </cell>
          <cell r="AB25">
            <v>2848</v>
          </cell>
          <cell r="AC25">
            <v>2814</v>
          </cell>
        </row>
        <row r="26">
          <cell r="A26">
            <v>24</v>
          </cell>
          <cell r="B26" t="str">
            <v>Edpyme</v>
          </cell>
          <cell r="C26" t="str">
            <v>Consumo</v>
          </cell>
          <cell r="K26">
            <v>143729</v>
          </cell>
          <cell r="L26">
            <v>145068</v>
          </cell>
          <cell r="M26">
            <v>146543</v>
          </cell>
          <cell r="N26">
            <v>145979</v>
          </cell>
          <cell r="O26">
            <v>146793</v>
          </cell>
          <cell r="P26">
            <v>150069</v>
          </cell>
          <cell r="Q26">
            <v>145760</v>
          </cell>
          <cell r="R26">
            <v>148394</v>
          </cell>
          <cell r="S26">
            <v>192640</v>
          </cell>
          <cell r="T26">
            <v>126098</v>
          </cell>
          <cell r="U26">
            <v>128859</v>
          </cell>
          <cell r="V26">
            <v>128521</v>
          </cell>
          <cell r="W26">
            <v>136845</v>
          </cell>
          <cell r="X26">
            <v>137294</v>
          </cell>
          <cell r="Y26">
            <v>138650</v>
          </cell>
          <cell r="Z26">
            <v>140368</v>
          </cell>
          <cell r="AA26">
            <v>31139</v>
          </cell>
          <cell r="AB26">
            <v>32229</v>
          </cell>
          <cell r="AC26">
            <v>33437</v>
          </cell>
        </row>
        <row r="27">
          <cell r="A27">
            <v>25</v>
          </cell>
          <cell r="B27" t="str">
            <v>Edpyme</v>
          </cell>
          <cell r="C27" t="str">
            <v>Hipotecario</v>
          </cell>
          <cell r="K27">
            <v>591</v>
          </cell>
          <cell r="L27">
            <v>652</v>
          </cell>
          <cell r="M27">
            <v>652</v>
          </cell>
          <cell r="N27">
            <v>670</v>
          </cell>
          <cell r="O27">
            <v>689</v>
          </cell>
          <cell r="P27">
            <v>713</v>
          </cell>
          <cell r="Q27">
            <v>725</v>
          </cell>
          <cell r="R27">
            <v>749</v>
          </cell>
          <cell r="S27">
            <v>1011</v>
          </cell>
          <cell r="T27">
            <v>636</v>
          </cell>
          <cell r="U27">
            <v>668</v>
          </cell>
          <cell r="V27">
            <v>682</v>
          </cell>
          <cell r="W27">
            <v>695</v>
          </cell>
          <cell r="X27">
            <v>716</v>
          </cell>
          <cell r="Y27">
            <v>746</v>
          </cell>
          <cell r="Z27">
            <v>762</v>
          </cell>
          <cell r="AA27">
            <v>787</v>
          </cell>
          <cell r="AB27">
            <v>806</v>
          </cell>
          <cell r="AC27">
            <v>834</v>
          </cell>
        </row>
        <row r="28">
          <cell r="A28">
            <v>26</v>
          </cell>
          <cell r="B28" t="str">
            <v>Edpyme</v>
          </cell>
          <cell r="C28" t="str">
            <v>MES</v>
          </cell>
          <cell r="K28">
            <v>190042</v>
          </cell>
          <cell r="L28">
            <v>193132</v>
          </cell>
          <cell r="M28">
            <v>197193</v>
          </cell>
          <cell r="N28">
            <v>200437</v>
          </cell>
          <cell r="O28">
            <v>204406</v>
          </cell>
          <cell r="P28">
            <v>208020</v>
          </cell>
          <cell r="Q28">
            <v>209479</v>
          </cell>
          <cell r="R28">
            <v>211337</v>
          </cell>
          <cell r="S28">
            <v>360556</v>
          </cell>
          <cell r="T28">
            <v>119444</v>
          </cell>
          <cell r="U28">
            <v>132529</v>
          </cell>
          <cell r="V28">
            <v>139489</v>
          </cell>
          <cell r="W28">
            <v>139864</v>
          </cell>
          <cell r="X28">
            <v>140846</v>
          </cell>
          <cell r="Y28">
            <v>141203</v>
          </cell>
          <cell r="Z28">
            <v>142575</v>
          </cell>
          <cell r="AA28">
            <v>144351</v>
          </cell>
          <cell r="AB28">
            <v>144715</v>
          </cell>
          <cell r="AC28">
            <v>144470</v>
          </cell>
        </row>
        <row r="29">
          <cell r="A29">
            <v>27</v>
          </cell>
          <cell r="B29" t="str">
            <v>Financiera</v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A30">
            <v>28</v>
          </cell>
          <cell r="B30" t="str">
            <v>Financiera</v>
          </cell>
          <cell r="C30" t="str">
            <v>Comercial</v>
          </cell>
          <cell r="K30">
            <v>253</v>
          </cell>
          <cell r="L30">
            <v>1062</v>
          </cell>
          <cell r="M30">
            <v>1107</v>
          </cell>
          <cell r="N30">
            <v>1086</v>
          </cell>
          <cell r="O30">
            <v>1057</v>
          </cell>
          <cell r="P30">
            <v>991</v>
          </cell>
          <cell r="Q30">
            <v>912</v>
          </cell>
          <cell r="R30">
            <v>847</v>
          </cell>
          <cell r="S30">
            <v>213</v>
          </cell>
          <cell r="T30">
            <v>2127</v>
          </cell>
          <cell r="U30">
            <v>2106</v>
          </cell>
          <cell r="V30">
            <v>2107</v>
          </cell>
          <cell r="W30">
            <v>2273</v>
          </cell>
          <cell r="X30">
            <v>2223</v>
          </cell>
          <cell r="Y30">
            <v>2192</v>
          </cell>
          <cell r="Z30">
            <v>2327</v>
          </cell>
          <cell r="AA30">
            <v>2307</v>
          </cell>
          <cell r="AB30">
            <v>3637</v>
          </cell>
          <cell r="AC30">
            <v>3665</v>
          </cell>
        </row>
        <row r="31">
          <cell r="A31">
            <v>29</v>
          </cell>
          <cell r="B31" t="str">
            <v>Financiera</v>
          </cell>
          <cell r="C31" t="str">
            <v>Consumo</v>
          </cell>
          <cell r="K31">
            <v>192084</v>
          </cell>
          <cell r="L31">
            <v>600773</v>
          </cell>
          <cell r="M31">
            <v>591880</v>
          </cell>
          <cell r="N31">
            <v>578250</v>
          </cell>
          <cell r="O31">
            <v>866640</v>
          </cell>
          <cell r="P31">
            <v>855592</v>
          </cell>
          <cell r="Q31">
            <v>834777</v>
          </cell>
          <cell r="R31">
            <v>811146</v>
          </cell>
          <cell r="S31">
            <v>1081250</v>
          </cell>
          <cell r="T31">
            <v>816823</v>
          </cell>
          <cell r="U31">
            <v>805034</v>
          </cell>
          <cell r="V31">
            <v>795387</v>
          </cell>
          <cell r="W31">
            <v>791285</v>
          </cell>
          <cell r="X31">
            <v>775200</v>
          </cell>
          <cell r="Y31">
            <v>768402</v>
          </cell>
          <cell r="Z31">
            <v>763580</v>
          </cell>
          <cell r="AA31">
            <v>862983</v>
          </cell>
          <cell r="AB31">
            <v>872733</v>
          </cell>
          <cell r="AC31">
            <v>886921</v>
          </cell>
        </row>
        <row r="32">
          <cell r="A32">
            <v>30</v>
          </cell>
          <cell r="B32" t="str">
            <v>Financiera</v>
          </cell>
          <cell r="C32" t="str">
            <v>Hipotecario</v>
          </cell>
          <cell r="K32">
            <v>1308</v>
          </cell>
          <cell r="L32">
            <v>2205</v>
          </cell>
          <cell r="M32">
            <v>2227</v>
          </cell>
          <cell r="N32">
            <v>2261</v>
          </cell>
          <cell r="O32">
            <v>2293</v>
          </cell>
          <cell r="P32">
            <v>2333</v>
          </cell>
          <cell r="Q32">
            <v>2381</v>
          </cell>
          <cell r="R32">
            <v>2394</v>
          </cell>
          <cell r="S32">
            <v>2287</v>
          </cell>
          <cell r="T32">
            <v>2617</v>
          </cell>
          <cell r="U32">
            <v>2672</v>
          </cell>
          <cell r="V32">
            <v>2730</v>
          </cell>
          <cell r="W32">
            <v>2766</v>
          </cell>
          <cell r="X32">
            <v>2809</v>
          </cell>
          <cell r="Y32">
            <v>2852</v>
          </cell>
          <cell r="Z32">
            <v>2902</v>
          </cell>
          <cell r="AA32">
            <v>2953</v>
          </cell>
          <cell r="AB32">
            <v>3007</v>
          </cell>
          <cell r="AC32">
            <v>1816</v>
          </cell>
        </row>
        <row r="33">
          <cell r="A33">
            <v>31</v>
          </cell>
          <cell r="B33" t="str">
            <v>Financiera</v>
          </cell>
          <cell r="C33" t="str">
            <v>MES</v>
          </cell>
          <cell r="K33">
            <v>158671</v>
          </cell>
          <cell r="L33">
            <v>240292</v>
          </cell>
          <cell r="M33">
            <v>240694</v>
          </cell>
          <cell r="N33">
            <v>239715</v>
          </cell>
          <cell r="O33">
            <v>249565</v>
          </cell>
          <cell r="P33">
            <v>245067</v>
          </cell>
          <cell r="Q33">
            <v>240461</v>
          </cell>
          <cell r="R33">
            <v>238044</v>
          </cell>
          <cell r="S33">
            <v>11044</v>
          </cell>
          <cell r="T33">
            <v>338049</v>
          </cell>
          <cell r="U33">
            <v>344690</v>
          </cell>
          <cell r="V33">
            <v>350801</v>
          </cell>
          <cell r="W33">
            <v>354524</v>
          </cell>
          <cell r="X33">
            <v>358036</v>
          </cell>
          <cell r="Y33">
            <v>362980</v>
          </cell>
          <cell r="Z33">
            <v>367915</v>
          </cell>
          <cell r="AA33">
            <v>373940</v>
          </cell>
          <cell r="AB33">
            <v>378317</v>
          </cell>
          <cell r="AC33">
            <v>380734</v>
          </cell>
        </row>
      </sheetData>
      <sheetData sheetId="2">
        <row r="3">
          <cell r="A3">
            <v>1</v>
          </cell>
          <cell r="C3">
            <v>37256</v>
          </cell>
          <cell r="D3">
            <v>37621</v>
          </cell>
          <cell r="E3">
            <v>37986</v>
          </cell>
          <cell r="F3">
            <v>38352</v>
          </cell>
          <cell r="G3">
            <v>38717</v>
          </cell>
          <cell r="H3">
            <v>39082</v>
          </cell>
          <cell r="I3">
            <v>39447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Arrendamiento financiero</v>
          </cell>
          <cell r="C5">
            <v>1814</v>
          </cell>
          <cell r="D5">
            <v>1738</v>
          </cell>
          <cell r="E5">
            <v>1742</v>
          </cell>
          <cell r="F5">
            <v>1934</v>
          </cell>
          <cell r="G5">
            <v>2223</v>
          </cell>
          <cell r="H5">
            <v>2439</v>
          </cell>
          <cell r="I5">
            <v>3657</v>
          </cell>
          <cell r="J5">
            <v>4028</v>
          </cell>
          <cell r="K5">
            <v>4054</v>
          </cell>
          <cell r="L5">
            <v>4062</v>
          </cell>
          <cell r="M5">
            <v>4038</v>
          </cell>
          <cell r="N5">
            <v>4001</v>
          </cell>
          <cell r="O5">
            <v>3970</v>
          </cell>
          <cell r="P5">
            <v>3948</v>
          </cell>
          <cell r="Q5">
            <v>2017</v>
          </cell>
          <cell r="R5">
            <v>2027</v>
          </cell>
          <cell r="S5">
            <v>2027</v>
          </cell>
          <cell r="T5">
            <v>2042</v>
          </cell>
          <cell r="U5">
            <v>2049</v>
          </cell>
          <cell r="V5">
            <v>2055</v>
          </cell>
          <cell r="W5">
            <v>2055</v>
          </cell>
          <cell r="X5">
            <v>2050</v>
          </cell>
          <cell r="Y5">
            <v>2064</v>
          </cell>
          <cell r="Z5">
            <v>2049</v>
          </cell>
          <cell r="AA5">
            <v>729</v>
          </cell>
          <cell r="AB5">
            <v>724</v>
          </cell>
        </row>
        <row r="6">
          <cell r="A6">
            <v>4</v>
          </cell>
          <cell r="B6" t="str">
            <v>Banco</v>
          </cell>
          <cell r="C6">
            <v>948687</v>
          </cell>
          <cell r="D6">
            <v>1157257</v>
          </cell>
          <cell r="E6">
            <v>1440470</v>
          </cell>
          <cell r="F6">
            <v>1567758</v>
          </cell>
          <cell r="G6">
            <v>1781284</v>
          </cell>
          <cell r="H6">
            <v>1923274</v>
          </cell>
          <cell r="I6">
            <v>2352359</v>
          </cell>
          <cell r="J6">
            <v>2781932</v>
          </cell>
          <cell r="K6">
            <v>2632397</v>
          </cell>
          <cell r="L6">
            <v>2653539</v>
          </cell>
          <cell r="M6">
            <v>2660495</v>
          </cell>
          <cell r="N6">
            <v>2515936</v>
          </cell>
          <cell r="O6">
            <v>2536673</v>
          </cell>
          <cell r="P6">
            <v>2552482</v>
          </cell>
          <cell r="Q6">
            <v>2562904</v>
          </cell>
          <cell r="R6">
            <v>2518001</v>
          </cell>
          <cell r="S6">
            <v>2570960</v>
          </cell>
          <cell r="T6">
            <v>2577393</v>
          </cell>
          <cell r="U6">
            <v>2586962</v>
          </cell>
          <cell r="V6">
            <v>2599224</v>
          </cell>
          <cell r="W6">
            <v>2607851</v>
          </cell>
          <cell r="X6">
            <v>2618848</v>
          </cell>
          <cell r="Y6">
            <v>2628102</v>
          </cell>
          <cell r="Z6">
            <v>3045328</v>
          </cell>
          <cell r="AA6">
            <v>3064303</v>
          </cell>
          <cell r="AB6">
            <v>3077083</v>
          </cell>
        </row>
        <row r="7">
          <cell r="A7">
            <v>5</v>
          </cell>
          <cell r="B7" t="str">
            <v>Caja municipal</v>
          </cell>
          <cell r="C7">
            <v>330805</v>
          </cell>
          <cell r="D7">
            <v>384187</v>
          </cell>
          <cell r="E7">
            <v>457649</v>
          </cell>
          <cell r="F7">
            <v>505870</v>
          </cell>
          <cell r="G7">
            <v>557189</v>
          </cell>
          <cell r="H7">
            <v>618801</v>
          </cell>
          <cell r="I7">
            <v>680960</v>
          </cell>
          <cell r="J7">
            <v>764712</v>
          </cell>
          <cell r="K7">
            <v>772426</v>
          </cell>
          <cell r="L7">
            <v>782066</v>
          </cell>
          <cell r="M7">
            <v>792741</v>
          </cell>
          <cell r="N7">
            <v>801898</v>
          </cell>
          <cell r="O7">
            <v>809052</v>
          </cell>
          <cell r="P7">
            <v>813967</v>
          </cell>
          <cell r="Q7">
            <v>820830</v>
          </cell>
          <cell r="R7">
            <v>825840</v>
          </cell>
          <cell r="S7">
            <v>831627</v>
          </cell>
          <cell r="T7">
            <v>839433</v>
          </cell>
          <cell r="U7">
            <v>845742</v>
          </cell>
          <cell r="V7">
            <v>841293</v>
          </cell>
          <cell r="W7">
            <v>842376</v>
          </cell>
          <cell r="X7">
            <v>848692</v>
          </cell>
          <cell r="Y7">
            <v>852057</v>
          </cell>
          <cell r="Z7">
            <v>858804</v>
          </cell>
          <cell r="AA7">
            <v>865337</v>
          </cell>
          <cell r="AB7">
            <v>865509</v>
          </cell>
        </row>
        <row r="8">
          <cell r="A8">
            <v>6</v>
          </cell>
          <cell r="B8" t="str">
            <v>Caja rural</v>
          </cell>
          <cell r="C8">
            <v>38350</v>
          </cell>
          <cell r="D8">
            <v>52705</v>
          </cell>
          <cell r="E8">
            <v>65944</v>
          </cell>
          <cell r="F8">
            <v>77423</v>
          </cell>
          <cell r="G8">
            <v>98194</v>
          </cell>
          <cell r="H8">
            <v>121115</v>
          </cell>
          <cell r="I8">
            <v>156282</v>
          </cell>
          <cell r="J8">
            <v>193984</v>
          </cell>
          <cell r="K8">
            <v>197571</v>
          </cell>
          <cell r="L8">
            <v>202247</v>
          </cell>
          <cell r="M8">
            <v>207251</v>
          </cell>
          <cell r="N8">
            <v>210997</v>
          </cell>
          <cell r="O8">
            <v>214244</v>
          </cell>
          <cell r="P8">
            <v>216724</v>
          </cell>
          <cell r="Q8">
            <v>217304</v>
          </cell>
          <cell r="R8">
            <v>219405</v>
          </cell>
          <cell r="S8">
            <v>222669</v>
          </cell>
          <cell r="T8">
            <v>226710</v>
          </cell>
          <cell r="U8">
            <v>229851</v>
          </cell>
          <cell r="V8">
            <v>232137</v>
          </cell>
          <cell r="W8">
            <v>233796</v>
          </cell>
          <cell r="X8">
            <v>236476</v>
          </cell>
          <cell r="Y8">
            <v>240898</v>
          </cell>
          <cell r="Z8">
            <v>247580</v>
          </cell>
          <cell r="AA8">
            <v>250722</v>
          </cell>
          <cell r="AB8">
            <v>249375</v>
          </cell>
        </row>
        <row r="9">
          <cell r="A9">
            <v>7</v>
          </cell>
          <cell r="B9" t="str">
            <v>Edpyme</v>
          </cell>
          <cell r="C9">
            <v>16215</v>
          </cell>
          <cell r="D9">
            <v>22769</v>
          </cell>
          <cell r="E9">
            <v>29171</v>
          </cell>
          <cell r="F9">
            <v>38703</v>
          </cell>
          <cell r="G9">
            <v>63470</v>
          </cell>
          <cell r="H9">
            <v>114035</v>
          </cell>
          <cell r="I9">
            <v>182379</v>
          </cell>
          <cell r="J9">
            <v>330341</v>
          </cell>
          <cell r="K9">
            <v>334773</v>
          </cell>
          <cell r="L9">
            <v>340251</v>
          </cell>
          <cell r="M9">
            <v>342939</v>
          </cell>
          <cell r="N9">
            <v>347605</v>
          </cell>
          <cell r="O9">
            <v>354405</v>
          </cell>
          <cell r="P9">
            <v>351828</v>
          </cell>
          <cell r="Q9">
            <v>356229</v>
          </cell>
          <cell r="R9">
            <v>542292</v>
          </cell>
          <cell r="S9">
            <v>243970</v>
          </cell>
          <cell r="T9">
            <v>259444</v>
          </cell>
          <cell r="U9">
            <v>265795</v>
          </cell>
          <cell r="V9">
            <v>274427</v>
          </cell>
          <cell r="W9">
            <v>275839</v>
          </cell>
          <cell r="X9">
            <v>277316</v>
          </cell>
          <cell r="Y9">
            <v>280127</v>
          </cell>
          <cell r="Z9">
            <v>175784</v>
          </cell>
          <cell r="AA9">
            <v>177158</v>
          </cell>
          <cell r="AB9">
            <v>177929</v>
          </cell>
        </row>
        <row r="10">
          <cell r="A10">
            <v>8</v>
          </cell>
          <cell r="B10" t="str">
            <v>Financiera</v>
          </cell>
          <cell r="C10">
            <v>445837</v>
          </cell>
          <cell r="D10">
            <v>562993</v>
          </cell>
          <cell r="E10">
            <v>696849</v>
          </cell>
          <cell r="F10">
            <v>743621</v>
          </cell>
          <cell r="G10">
            <v>838671</v>
          </cell>
          <cell r="H10">
            <v>924459</v>
          </cell>
          <cell r="I10">
            <v>544016</v>
          </cell>
          <cell r="J10">
            <v>263555</v>
          </cell>
          <cell r="K10">
            <v>750406</v>
          </cell>
          <cell r="L10">
            <v>744352</v>
          </cell>
          <cell r="M10">
            <v>734482</v>
          </cell>
          <cell r="N10">
            <v>1035370</v>
          </cell>
          <cell r="O10">
            <v>1023583</v>
          </cell>
          <cell r="P10">
            <v>1006003</v>
          </cell>
          <cell r="Q10">
            <v>984100</v>
          </cell>
          <cell r="R10">
            <v>1044892</v>
          </cell>
          <cell r="S10">
            <v>1076871</v>
          </cell>
          <cell r="T10">
            <v>1075092</v>
          </cell>
          <cell r="U10">
            <v>1072754</v>
          </cell>
          <cell r="V10">
            <v>1075783</v>
          </cell>
          <cell r="W10">
            <v>1066312</v>
          </cell>
          <cell r="X10">
            <v>1065220</v>
          </cell>
          <cell r="Y10">
            <v>1067713</v>
          </cell>
          <cell r="Z10">
            <v>1204136</v>
          </cell>
          <cell r="AA10">
            <v>1219345</v>
          </cell>
          <cell r="AB10">
            <v>1233621</v>
          </cell>
        </row>
      </sheetData>
      <sheetData sheetId="3">
        <row r="4">
          <cell r="A4">
            <v>1</v>
          </cell>
          <cell r="D4">
            <v>37256</v>
          </cell>
          <cell r="E4">
            <v>37621</v>
          </cell>
          <cell r="F4">
            <v>37986</v>
          </cell>
          <cell r="G4">
            <v>38352</v>
          </cell>
          <cell r="H4">
            <v>38717</v>
          </cell>
          <cell r="I4">
            <v>39082</v>
          </cell>
          <cell r="J4">
            <v>39447</v>
          </cell>
          <cell r="K4">
            <v>39813</v>
          </cell>
          <cell r="L4">
            <v>39844</v>
          </cell>
          <cell r="M4">
            <v>39872</v>
          </cell>
          <cell r="N4">
            <v>39903</v>
          </cell>
          <cell r="O4">
            <v>39933</v>
          </cell>
          <cell r="P4">
            <v>39964</v>
          </cell>
          <cell r="Q4">
            <v>39994</v>
          </cell>
          <cell r="R4">
            <v>40025</v>
          </cell>
          <cell r="S4">
            <v>40056</v>
          </cell>
          <cell r="T4">
            <v>40086</v>
          </cell>
          <cell r="U4">
            <v>40117</v>
          </cell>
          <cell r="V4">
            <v>40147</v>
          </cell>
          <cell r="W4">
            <v>40178</v>
          </cell>
          <cell r="X4">
            <v>40209</v>
          </cell>
          <cell r="Y4">
            <v>40237</v>
          </cell>
          <cell r="Z4">
            <v>40268</v>
          </cell>
          <cell r="AA4">
            <v>40298</v>
          </cell>
          <cell r="AB4">
            <v>40329</v>
          </cell>
          <cell r="AC4">
            <v>40359</v>
          </cell>
          <cell r="AD4">
            <v>40390</v>
          </cell>
          <cell r="AE4">
            <v>40421</v>
          </cell>
          <cell r="AF4">
            <v>40451</v>
          </cell>
          <cell r="AG4">
            <v>40482</v>
          </cell>
          <cell r="AH4">
            <v>40512</v>
          </cell>
          <cell r="AI4">
            <v>40543</v>
          </cell>
          <cell r="AJ4">
            <v>40574</v>
          </cell>
          <cell r="AK4">
            <v>40602</v>
          </cell>
          <cell r="AL4">
            <v>40633</v>
          </cell>
          <cell r="AM4">
            <v>40663</v>
          </cell>
          <cell r="AN4">
            <v>40694</v>
          </cell>
          <cell r="AO4">
            <v>40724</v>
          </cell>
          <cell r="AP4">
            <v>40755</v>
          </cell>
          <cell r="AQ4">
            <v>40786</v>
          </cell>
          <cell r="AR4">
            <v>40816</v>
          </cell>
          <cell r="AS4">
            <v>40847</v>
          </cell>
          <cell r="AT4">
            <v>40877</v>
          </cell>
          <cell r="AU4">
            <v>40908</v>
          </cell>
          <cell r="AV4">
            <v>40939</v>
          </cell>
          <cell r="AW4">
            <v>40968</v>
          </cell>
          <cell r="AX4">
            <v>40999</v>
          </cell>
          <cell r="AY4">
            <v>41029</v>
          </cell>
          <cell r="AZ4">
            <v>41060</v>
          </cell>
          <cell r="BA4">
            <v>41090</v>
          </cell>
          <cell r="BB4">
            <v>41121</v>
          </cell>
          <cell r="BC4">
            <v>41152</v>
          </cell>
          <cell r="BD4">
            <v>41182</v>
          </cell>
          <cell r="BE4">
            <v>41213</v>
          </cell>
          <cell r="BF4">
            <v>41243</v>
          </cell>
          <cell r="BG4">
            <v>41274</v>
          </cell>
          <cell r="BH4">
            <v>41305</v>
          </cell>
          <cell r="BI4">
            <v>41333</v>
          </cell>
          <cell r="BJ4">
            <v>41364</v>
          </cell>
          <cell r="BK4">
            <v>41394</v>
          </cell>
          <cell r="BL4">
            <v>41425</v>
          </cell>
          <cell r="BM4">
            <v>41455</v>
          </cell>
          <cell r="BN4">
            <v>41486</v>
          </cell>
          <cell r="BO4">
            <v>41517</v>
          </cell>
          <cell r="BP4">
            <v>41547</v>
          </cell>
          <cell r="BQ4">
            <v>41578</v>
          </cell>
          <cell r="BR4">
            <v>41608</v>
          </cell>
          <cell r="BS4">
            <v>41639</v>
          </cell>
          <cell r="BT4">
            <v>41670</v>
          </cell>
          <cell r="BU4">
            <v>41698</v>
          </cell>
          <cell r="BV4">
            <v>41729</v>
          </cell>
          <cell r="BW4">
            <v>41759</v>
          </cell>
          <cell r="BX4">
            <v>41790</v>
          </cell>
          <cell r="BY4">
            <v>41820</v>
          </cell>
          <cell r="BZ4">
            <v>41851</v>
          </cell>
          <cell r="CA4">
            <v>41882</v>
          </cell>
          <cell r="CB4">
            <v>41912</v>
          </cell>
          <cell r="CC4">
            <v>41943</v>
          </cell>
          <cell r="CD4">
            <v>41973</v>
          </cell>
          <cell r="CE4">
            <v>42004</v>
          </cell>
          <cell r="CF4">
            <v>42035</v>
          </cell>
          <cell r="CG4">
            <v>42063</v>
          </cell>
          <cell r="CH4">
            <v>42094</v>
          </cell>
          <cell r="CI4">
            <v>42124</v>
          </cell>
          <cell r="CJ4">
            <v>42155</v>
          </cell>
          <cell r="CK4">
            <v>42185</v>
          </cell>
          <cell r="CL4">
            <v>42216</v>
          </cell>
          <cell r="CM4">
            <v>42247</v>
          </cell>
          <cell r="CN4">
            <v>42277</v>
          </cell>
          <cell r="CO4">
            <v>42308</v>
          </cell>
          <cell r="CP4">
            <v>42338</v>
          </cell>
          <cell r="CQ4">
            <v>42369</v>
          </cell>
          <cell r="CR4">
            <v>42400</v>
          </cell>
          <cell r="CS4">
            <v>42429</v>
          </cell>
          <cell r="CT4">
            <v>42460</v>
          </cell>
          <cell r="CU4">
            <v>42490</v>
          </cell>
          <cell r="CV4">
            <v>42521</v>
          </cell>
          <cell r="CW4">
            <v>42551</v>
          </cell>
          <cell r="CX4">
            <v>42582</v>
          </cell>
          <cell r="CY4">
            <v>42613</v>
          </cell>
          <cell r="CZ4">
            <v>42643</v>
          </cell>
        </row>
        <row r="5">
          <cell r="A5">
            <v>2</v>
          </cell>
          <cell r="B5" t="str">
            <v>AGROBANCO</v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</row>
        <row r="6">
          <cell r="A6">
            <v>3</v>
          </cell>
          <cell r="B6" t="str">
            <v>AGROBANCO</v>
          </cell>
          <cell r="C6" t="str">
            <v>Comercial</v>
          </cell>
          <cell r="E6">
            <v>1</v>
          </cell>
          <cell r="F6">
            <v>20</v>
          </cell>
          <cell r="G6">
            <v>24</v>
          </cell>
          <cell r="H6">
            <v>55</v>
          </cell>
          <cell r="I6">
            <v>93</v>
          </cell>
          <cell r="J6">
            <v>179</v>
          </cell>
          <cell r="K6">
            <v>316</v>
          </cell>
          <cell r="L6">
            <v>314</v>
          </cell>
          <cell r="M6">
            <v>327</v>
          </cell>
          <cell r="N6">
            <v>328</v>
          </cell>
          <cell r="O6">
            <v>346</v>
          </cell>
          <cell r="P6">
            <v>364</v>
          </cell>
          <cell r="Q6">
            <v>382</v>
          </cell>
          <cell r="R6">
            <v>426</v>
          </cell>
          <cell r="S6">
            <v>438</v>
          </cell>
          <cell r="T6">
            <v>308</v>
          </cell>
          <cell r="U6">
            <v>371</v>
          </cell>
          <cell r="V6">
            <v>419</v>
          </cell>
          <cell r="W6">
            <v>487</v>
          </cell>
          <cell r="X6">
            <v>527</v>
          </cell>
          <cell r="Y6">
            <v>539</v>
          </cell>
          <cell r="Z6">
            <v>546</v>
          </cell>
          <cell r="AA6">
            <v>687</v>
          </cell>
          <cell r="AB6">
            <v>719</v>
          </cell>
          <cell r="AC6">
            <v>734</v>
          </cell>
        </row>
        <row r="7">
          <cell r="A7">
            <v>4</v>
          </cell>
          <cell r="B7" t="str">
            <v>AGROBANCO</v>
          </cell>
          <cell r="C7" t="str">
            <v>Consumo</v>
          </cell>
          <cell r="G7">
            <v>27</v>
          </cell>
          <cell r="H7">
            <v>58</v>
          </cell>
          <cell r="I7">
            <v>42</v>
          </cell>
          <cell r="J7">
            <v>68</v>
          </cell>
          <cell r="K7">
            <v>65</v>
          </cell>
          <cell r="L7">
            <v>63</v>
          </cell>
          <cell r="M7">
            <v>61</v>
          </cell>
          <cell r="N7">
            <v>59</v>
          </cell>
          <cell r="O7">
            <v>60</v>
          </cell>
          <cell r="P7">
            <v>58</v>
          </cell>
          <cell r="Q7">
            <v>60</v>
          </cell>
          <cell r="R7">
            <v>57</v>
          </cell>
          <cell r="S7">
            <v>62</v>
          </cell>
          <cell r="T7">
            <v>68</v>
          </cell>
          <cell r="U7">
            <v>67</v>
          </cell>
          <cell r="V7">
            <v>68</v>
          </cell>
          <cell r="W7">
            <v>67</v>
          </cell>
          <cell r="X7">
            <v>68</v>
          </cell>
          <cell r="Y7">
            <v>63</v>
          </cell>
          <cell r="Z7">
            <v>64</v>
          </cell>
          <cell r="AA7">
            <v>63</v>
          </cell>
          <cell r="AB7">
            <v>60</v>
          </cell>
          <cell r="AC7">
            <v>64</v>
          </cell>
        </row>
        <row r="8">
          <cell r="A8">
            <v>5</v>
          </cell>
          <cell r="B8" t="str">
            <v>AGROBANCO</v>
          </cell>
          <cell r="C8" t="str">
            <v>MES</v>
          </cell>
          <cell r="F8">
            <v>802</v>
          </cell>
          <cell r="G8">
            <v>123</v>
          </cell>
          <cell r="H8">
            <v>460</v>
          </cell>
          <cell r="I8">
            <v>574</v>
          </cell>
          <cell r="J8">
            <v>2113</v>
          </cell>
          <cell r="K8">
            <v>4003</v>
          </cell>
          <cell r="L8">
            <v>4272</v>
          </cell>
          <cell r="M8">
            <v>4516</v>
          </cell>
          <cell r="N8">
            <v>4653</v>
          </cell>
          <cell r="O8">
            <v>4984</v>
          </cell>
          <cell r="P8">
            <v>5216</v>
          </cell>
          <cell r="Q8">
            <v>5288</v>
          </cell>
          <cell r="R8">
            <v>5241</v>
          </cell>
          <cell r="S8">
            <v>4813</v>
          </cell>
          <cell r="T8">
            <v>5028</v>
          </cell>
          <cell r="U8">
            <v>6570</v>
          </cell>
          <cell r="V8">
            <v>8297</v>
          </cell>
          <cell r="W8">
            <v>11169</v>
          </cell>
          <cell r="X8">
            <v>12518</v>
          </cell>
          <cell r="Y8">
            <v>13592</v>
          </cell>
          <cell r="Z8">
            <v>14482</v>
          </cell>
          <cell r="AA8">
            <v>15300</v>
          </cell>
          <cell r="AB8">
            <v>15858</v>
          </cell>
          <cell r="AC8">
            <v>15652</v>
          </cell>
        </row>
        <row r="9">
          <cell r="A9">
            <v>6</v>
          </cell>
          <cell r="B9" t="str">
            <v>NACION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>
            <v>7</v>
          </cell>
          <cell r="B10" t="str">
            <v>NACION</v>
          </cell>
          <cell r="C10" t="str">
            <v>Comercial</v>
          </cell>
          <cell r="D10">
            <v>2786</v>
          </cell>
          <cell r="E10">
            <v>2375</v>
          </cell>
          <cell r="F10">
            <v>2305</v>
          </cell>
          <cell r="G10">
            <v>2195</v>
          </cell>
          <cell r="H10">
            <v>3207</v>
          </cell>
          <cell r="I10">
            <v>3189</v>
          </cell>
          <cell r="J10">
            <v>1033</v>
          </cell>
          <cell r="K10">
            <v>802</v>
          </cell>
          <cell r="L10">
            <v>739</v>
          </cell>
          <cell r="M10">
            <v>737</v>
          </cell>
          <cell r="N10">
            <v>878</v>
          </cell>
          <cell r="O10">
            <v>887</v>
          </cell>
          <cell r="P10">
            <v>751</v>
          </cell>
          <cell r="Q10">
            <v>743</v>
          </cell>
          <cell r="R10">
            <v>745</v>
          </cell>
          <cell r="S10">
            <v>738</v>
          </cell>
          <cell r="T10">
            <v>742</v>
          </cell>
          <cell r="U10">
            <v>745</v>
          </cell>
          <cell r="V10">
            <v>757</v>
          </cell>
          <cell r="W10">
            <v>762</v>
          </cell>
          <cell r="X10">
            <v>760</v>
          </cell>
          <cell r="Y10">
            <v>806</v>
          </cell>
          <cell r="Z10">
            <v>788</v>
          </cell>
          <cell r="AA10">
            <v>769</v>
          </cell>
          <cell r="AB10">
            <v>768</v>
          </cell>
          <cell r="AC10">
            <v>767</v>
          </cell>
        </row>
        <row r="11">
          <cell r="A11">
            <v>8</v>
          </cell>
          <cell r="B11" t="str">
            <v>NACION</v>
          </cell>
          <cell r="C11" t="str">
            <v>Consumo</v>
          </cell>
          <cell r="D11">
            <v>132473</v>
          </cell>
          <cell r="E11">
            <v>416831</v>
          </cell>
          <cell r="F11">
            <v>400797</v>
          </cell>
          <cell r="G11">
            <v>430509</v>
          </cell>
          <cell r="H11">
            <v>513662</v>
          </cell>
          <cell r="I11">
            <v>546419</v>
          </cell>
          <cell r="J11">
            <v>639286</v>
          </cell>
          <cell r="K11">
            <v>623846</v>
          </cell>
          <cell r="L11">
            <v>622170</v>
          </cell>
          <cell r="M11">
            <v>618385</v>
          </cell>
          <cell r="N11">
            <v>609505</v>
          </cell>
          <cell r="O11">
            <v>612256</v>
          </cell>
          <cell r="P11">
            <v>611266</v>
          </cell>
          <cell r="Q11">
            <v>610127</v>
          </cell>
          <cell r="R11">
            <v>609825</v>
          </cell>
          <cell r="S11">
            <v>609138</v>
          </cell>
          <cell r="T11">
            <v>609152</v>
          </cell>
          <cell r="U11">
            <v>609683</v>
          </cell>
          <cell r="V11">
            <v>598556</v>
          </cell>
          <cell r="W11">
            <v>601459</v>
          </cell>
          <cell r="X11">
            <v>600139</v>
          </cell>
          <cell r="Y11">
            <v>601777</v>
          </cell>
          <cell r="Z11">
            <v>598322</v>
          </cell>
          <cell r="AA11">
            <v>604666</v>
          </cell>
          <cell r="AB11">
            <v>606188</v>
          </cell>
          <cell r="AC11">
            <v>608148</v>
          </cell>
        </row>
        <row r="12">
          <cell r="A12">
            <v>9</v>
          </cell>
          <cell r="B12" t="str">
            <v>NACION</v>
          </cell>
          <cell r="C12" t="str">
            <v>Hipotecario</v>
          </cell>
          <cell r="K12">
            <v>1</v>
          </cell>
          <cell r="L12">
            <v>1</v>
          </cell>
          <cell r="M12">
            <v>1</v>
          </cell>
          <cell r="O12">
            <v>1</v>
          </cell>
          <cell r="P12">
            <v>1</v>
          </cell>
          <cell r="Q12">
            <v>1</v>
          </cell>
          <cell r="R12">
            <v>3</v>
          </cell>
          <cell r="S12">
            <v>3</v>
          </cell>
          <cell r="T12">
            <v>5</v>
          </cell>
          <cell r="U12">
            <v>8</v>
          </cell>
          <cell r="V12">
            <v>18</v>
          </cell>
          <cell r="W12">
            <v>36</v>
          </cell>
          <cell r="X12">
            <v>56</v>
          </cell>
          <cell r="Y12">
            <v>78</v>
          </cell>
          <cell r="Z12">
            <v>101</v>
          </cell>
          <cell r="AA12">
            <v>132</v>
          </cell>
          <cell r="AB12">
            <v>165</v>
          </cell>
          <cell r="AC12">
            <v>195</v>
          </cell>
        </row>
      </sheetData>
      <sheetData sheetId="4">
        <row r="1">
          <cell r="A1">
            <v>1</v>
          </cell>
          <cell r="C1">
            <v>37256</v>
          </cell>
          <cell r="D1">
            <v>37621</v>
          </cell>
          <cell r="E1">
            <v>37986</v>
          </cell>
          <cell r="F1">
            <v>38352</v>
          </cell>
          <cell r="G1">
            <v>38717</v>
          </cell>
          <cell r="H1">
            <v>39082</v>
          </cell>
          <cell r="I1">
            <v>39447</v>
          </cell>
          <cell r="J1">
            <v>39813</v>
          </cell>
          <cell r="K1">
            <v>39844</v>
          </cell>
          <cell r="L1">
            <v>39872</v>
          </cell>
          <cell r="M1">
            <v>39903</v>
          </cell>
          <cell r="N1">
            <v>39933</v>
          </cell>
          <cell r="O1">
            <v>39964</v>
          </cell>
          <cell r="P1">
            <v>39994</v>
          </cell>
          <cell r="Q1">
            <v>40025</v>
          </cell>
          <cell r="R1">
            <v>40056</v>
          </cell>
          <cell r="S1">
            <v>40086</v>
          </cell>
          <cell r="T1">
            <v>40117</v>
          </cell>
          <cell r="U1">
            <v>40147</v>
          </cell>
          <cell r="V1">
            <v>40178</v>
          </cell>
          <cell r="W1">
            <v>40209</v>
          </cell>
          <cell r="X1">
            <v>40237</v>
          </cell>
          <cell r="Y1">
            <v>40268</v>
          </cell>
          <cell r="Z1">
            <v>40298</v>
          </cell>
          <cell r="AA1">
            <v>40329</v>
          </cell>
          <cell r="AB1">
            <v>40359</v>
          </cell>
          <cell r="AC1">
            <v>40390</v>
          </cell>
          <cell r="AD1">
            <v>40421</v>
          </cell>
          <cell r="AE1">
            <v>40451</v>
          </cell>
          <cell r="AF1">
            <v>40482</v>
          </cell>
          <cell r="AG1">
            <v>40512</v>
          </cell>
          <cell r="AH1">
            <v>40543</v>
          </cell>
          <cell r="AI1">
            <v>40574</v>
          </cell>
          <cell r="AJ1">
            <v>40602</v>
          </cell>
          <cell r="AK1">
            <v>40633</v>
          </cell>
          <cell r="AL1">
            <v>40663</v>
          </cell>
          <cell r="AM1">
            <v>40694</v>
          </cell>
          <cell r="AN1">
            <v>40724</v>
          </cell>
          <cell r="AO1">
            <v>40755</v>
          </cell>
          <cell r="AP1">
            <v>40786</v>
          </cell>
          <cell r="AQ1">
            <v>40816</v>
          </cell>
          <cell r="AR1">
            <v>40847</v>
          </cell>
          <cell r="AS1">
            <v>40877</v>
          </cell>
          <cell r="AT1">
            <v>40908</v>
          </cell>
          <cell r="AU1">
            <v>40939</v>
          </cell>
          <cell r="AV1">
            <v>40968</v>
          </cell>
          <cell r="AW1">
            <v>40999</v>
          </cell>
          <cell r="AX1">
            <v>41029</v>
          </cell>
          <cell r="AY1">
            <v>41060</v>
          </cell>
          <cell r="AZ1">
            <v>41090</v>
          </cell>
          <cell r="BA1">
            <v>41121</v>
          </cell>
          <cell r="BB1">
            <v>41152</v>
          </cell>
          <cell r="BC1">
            <v>41182</v>
          </cell>
          <cell r="BD1">
            <v>41213</v>
          </cell>
          <cell r="BE1">
            <v>41243</v>
          </cell>
          <cell r="BF1">
            <v>41274</v>
          </cell>
          <cell r="BG1">
            <v>41305</v>
          </cell>
          <cell r="BH1">
            <v>41333</v>
          </cell>
          <cell r="BI1">
            <v>41364</v>
          </cell>
          <cell r="BJ1">
            <v>41394</v>
          </cell>
          <cell r="BK1">
            <v>41425</v>
          </cell>
          <cell r="BL1">
            <v>41455</v>
          </cell>
          <cell r="BM1">
            <v>41486</v>
          </cell>
          <cell r="BN1">
            <v>41517</v>
          </cell>
          <cell r="BO1">
            <v>41547</v>
          </cell>
          <cell r="BP1">
            <v>41578</v>
          </cell>
          <cell r="BQ1">
            <v>41608</v>
          </cell>
          <cell r="BR1">
            <v>41639</v>
          </cell>
          <cell r="BS1">
            <v>41670</v>
          </cell>
          <cell r="BT1">
            <v>41698</v>
          </cell>
          <cell r="BU1">
            <v>41729</v>
          </cell>
          <cell r="BV1">
            <v>41759</v>
          </cell>
          <cell r="BW1">
            <v>41790</v>
          </cell>
          <cell r="BX1">
            <v>41820</v>
          </cell>
          <cell r="BY1">
            <v>41851</v>
          </cell>
          <cell r="BZ1">
            <v>41882</v>
          </cell>
          <cell r="CA1">
            <v>41912</v>
          </cell>
          <cell r="CB1">
            <v>41943</v>
          </cell>
          <cell r="CC1">
            <v>41973</v>
          </cell>
          <cell r="CD1">
            <v>42004</v>
          </cell>
          <cell r="CE1">
            <v>42035</v>
          </cell>
          <cell r="CF1">
            <v>42063</v>
          </cell>
          <cell r="CG1">
            <v>42094</v>
          </cell>
          <cell r="CH1">
            <v>42124</v>
          </cell>
          <cell r="CI1">
            <v>42155</v>
          </cell>
          <cell r="CJ1">
            <v>42185</v>
          </cell>
          <cell r="CK1">
            <v>42216</v>
          </cell>
          <cell r="CL1">
            <v>42247</v>
          </cell>
          <cell r="CM1">
            <v>42277</v>
          </cell>
          <cell r="CN1">
            <v>42308</v>
          </cell>
          <cell r="CO1">
            <v>42338</v>
          </cell>
          <cell r="CP1">
            <v>42369</v>
          </cell>
          <cell r="CQ1">
            <v>42400</v>
          </cell>
          <cell r="CR1">
            <v>42429</v>
          </cell>
          <cell r="CS1">
            <v>42460</v>
          </cell>
          <cell r="CT1">
            <v>42490</v>
          </cell>
          <cell r="CU1">
            <v>42521</v>
          </cell>
          <cell r="CV1">
            <v>42551</v>
          </cell>
          <cell r="CW1">
            <v>42582</v>
          </cell>
          <cell r="CX1">
            <v>42613</v>
          </cell>
          <cell r="CY1">
            <v>42643</v>
          </cell>
          <cell r="CZ1">
            <v>42674</v>
          </cell>
        </row>
        <row r="2">
          <cell r="A2">
            <v>2</v>
          </cell>
          <cell r="J2" t="str">
            <v># deudores informados</v>
          </cell>
          <cell r="K2" t="str">
            <v># deudores informados</v>
          </cell>
          <cell r="L2" t="str">
            <v># deudores informados</v>
          </cell>
          <cell r="M2" t="str">
            <v># deudores informados</v>
          </cell>
          <cell r="N2" t="str">
            <v># deudores informados</v>
          </cell>
          <cell r="O2" t="str">
            <v># deudores informados</v>
          </cell>
          <cell r="P2" t="str">
            <v># deudores informados</v>
          </cell>
          <cell r="Q2" t="str">
            <v># deudores informados</v>
          </cell>
        </row>
        <row r="3">
          <cell r="A3">
            <v>3</v>
          </cell>
          <cell r="B3" t="str">
            <v>AGROBANCO</v>
          </cell>
          <cell r="D3">
            <v>1</v>
          </cell>
          <cell r="E3">
            <v>1029</v>
          </cell>
          <cell r="F3">
            <v>181</v>
          </cell>
          <cell r="G3">
            <v>584</v>
          </cell>
          <cell r="H3">
            <v>715</v>
          </cell>
          <cell r="I3">
            <v>3589</v>
          </cell>
          <cell r="J3">
            <v>5042</v>
          </cell>
          <cell r="K3">
            <v>5321</v>
          </cell>
          <cell r="L3">
            <v>5636</v>
          </cell>
          <cell r="M3">
            <v>5726</v>
          </cell>
          <cell r="N3">
            <v>6058</v>
          </cell>
          <cell r="O3">
            <v>6310</v>
          </cell>
          <cell r="P3">
            <v>6440</v>
          </cell>
          <cell r="Q3">
            <v>6461</v>
          </cell>
          <cell r="R3">
            <v>6036</v>
          </cell>
          <cell r="S3">
            <v>6362</v>
          </cell>
          <cell r="T3">
            <v>8027</v>
          </cell>
          <cell r="U3">
            <v>9863</v>
          </cell>
          <cell r="V3">
            <v>13053</v>
          </cell>
          <cell r="W3">
            <v>14481</v>
          </cell>
          <cell r="X3">
            <v>15562</v>
          </cell>
          <cell r="Y3">
            <v>16486</v>
          </cell>
          <cell r="Z3">
            <v>17434</v>
          </cell>
          <cell r="AA3">
            <v>18024</v>
          </cell>
          <cell r="AB3">
            <v>17881</v>
          </cell>
        </row>
        <row r="4">
          <cell r="A4">
            <v>4</v>
          </cell>
          <cell r="B4" t="str">
            <v>NACION</v>
          </cell>
          <cell r="C4">
            <v>176119</v>
          </cell>
          <cell r="D4">
            <v>510681</v>
          </cell>
          <cell r="E4">
            <v>512999</v>
          </cell>
          <cell r="F4">
            <v>538267</v>
          </cell>
          <cell r="G4">
            <v>637211</v>
          </cell>
          <cell r="H4">
            <v>680971</v>
          </cell>
          <cell r="I4">
            <v>708882</v>
          </cell>
          <cell r="J4">
            <v>678148</v>
          </cell>
          <cell r="K4">
            <v>674302</v>
          </cell>
          <cell r="L4">
            <v>669616</v>
          </cell>
          <cell r="M4">
            <v>659862</v>
          </cell>
          <cell r="N4">
            <v>661727</v>
          </cell>
          <cell r="O4">
            <v>659676</v>
          </cell>
          <cell r="P4">
            <v>657265</v>
          </cell>
          <cell r="Q4">
            <v>655860</v>
          </cell>
          <cell r="R4">
            <v>653652</v>
          </cell>
          <cell r="S4">
            <v>652002</v>
          </cell>
          <cell r="T4">
            <v>650821</v>
          </cell>
          <cell r="U4">
            <v>637783</v>
          </cell>
          <cell r="V4">
            <v>639608</v>
          </cell>
          <cell r="W4">
            <v>637116</v>
          </cell>
          <cell r="X4">
            <v>637746</v>
          </cell>
          <cell r="Y4">
            <v>633004</v>
          </cell>
          <cell r="Z4">
            <v>638653</v>
          </cell>
          <cell r="AA4">
            <v>639624</v>
          </cell>
          <cell r="AB4">
            <v>640916</v>
          </cell>
        </row>
      </sheetData>
      <sheetData sheetId="5">
        <row r="3">
          <cell r="A3">
            <v>1</v>
          </cell>
          <cell r="J3">
            <v>39813</v>
          </cell>
          <cell r="K3">
            <v>39844</v>
          </cell>
          <cell r="L3">
            <v>39872</v>
          </cell>
          <cell r="M3">
            <v>39903</v>
          </cell>
          <cell r="N3">
            <v>39933</v>
          </cell>
          <cell r="O3">
            <v>39964</v>
          </cell>
          <cell r="P3">
            <v>39994</v>
          </cell>
          <cell r="Q3">
            <v>40025</v>
          </cell>
          <cell r="R3">
            <v>40056</v>
          </cell>
          <cell r="S3">
            <v>40086</v>
          </cell>
          <cell r="T3">
            <v>40117</v>
          </cell>
          <cell r="U3">
            <v>40147</v>
          </cell>
          <cell r="V3">
            <v>40178</v>
          </cell>
          <cell r="W3">
            <v>40209</v>
          </cell>
          <cell r="X3">
            <v>40237</v>
          </cell>
          <cell r="Y3">
            <v>40268</v>
          </cell>
          <cell r="Z3">
            <v>40298</v>
          </cell>
          <cell r="AA3">
            <v>40329</v>
          </cell>
          <cell r="AB3">
            <v>40359</v>
          </cell>
          <cell r="AC3">
            <v>40390</v>
          </cell>
          <cell r="AD3">
            <v>40421</v>
          </cell>
          <cell r="AE3">
            <v>40451</v>
          </cell>
          <cell r="AF3">
            <v>40482</v>
          </cell>
          <cell r="AG3">
            <v>40512</v>
          </cell>
          <cell r="AH3">
            <v>40543</v>
          </cell>
          <cell r="AI3">
            <v>40574</v>
          </cell>
          <cell r="AJ3">
            <v>40602</v>
          </cell>
          <cell r="AK3">
            <v>40633</v>
          </cell>
          <cell r="AL3">
            <v>40663</v>
          </cell>
          <cell r="AM3">
            <v>40694</v>
          </cell>
          <cell r="AN3">
            <v>40724</v>
          </cell>
          <cell r="AO3">
            <v>40755</v>
          </cell>
          <cell r="AP3">
            <v>40786</v>
          </cell>
          <cell r="AQ3">
            <v>40816</v>
          </cell>
          <cell r="AR3">
            <v>40847</v>
          </cell>
          <cell r="AS3">
            <v>40877</v>
          </cell>
          <cell r="AT3">
            <v>40908</v>
          </cell>
          <cell r="AU3">
            <v>40939</v>
          </cell>
          <cell r="AV3">
            <v>40968</v>
          </cell>
          <cell r="AW3">
            <v>40999</v>
          </cell>
          <cell r="AX3">
            <v>41029</v>
          </cell>
          <cell r="AY3">
            <v>41060</v>
          </cell>
          <cell r="AZ3">
            <v>41090</v>
          </cell>
          <cell r="BA3">
            <v>41121</v>
          </cell>
          <cell r="BB3">
            <v>41152</v>
          </cell>
          <cell r="BC3">
            <v>41182</v>
          </cell>
          <cell r="BD3">
            <v>41213</v>
          </cell>
          <cell r="BE3">
            <v>41243</v>
          </cell>
          <cell r="BF3">
            <v>41274</v>
          </cell>
          <cell r="BG3">
            <v>41305</v>
          </cell>
          <cell r="BH3">
            <v>41333</v>
          </cell>
          <cell r="BI3">
            <v>41364</v>
          </cell>
          <cell r="BJ3">
            <v>41394</v>
          </cell>
          <cell r="BK3">
            <v>41425</v>
          </cell>
          <cell r="BL3">
            <v>41455</v>
          </cell>
          <cell r="BM3">
            <v>41486</v>
          </cell>
          <cell r="BN3">
            <v>41517</v>
          </cell>
          <cell r="BO3">
            <v>41547</v>
          </cell>
          <cell r="BP3">
            <v>41578</v>
          </cell>
          <cell r="BQ3">
            <v>41608</v>
          </cell>
          <cell r="BR3">
            <v>41639</v>
          </cell>
          <cell r="BS3">
            <v>41670</v>
          </cell>
          <cell r="BT3">
            <v>41698</v>
          </cell>
          <cell r="BU3">
            <v>41729</v>
          </cell>
          <cell r="BV3">
            <v>41759</v>
          </cell>
          <cell r="BW3">
            <v>41790</v>
          </cell>
          <cell r="BX3">
            <v>41820</v>
          </cell>
          <cell r="BY3">
            <v>41851</v>
          </cell>
          <cell r="BZ3">
            <v>41882</v>
          </cell>
          <cell r="CA3">
            <v>41912</v>
          </cell>
          <cell r="CB3">
            <v>41943</v>
          </cell>
          <cell r="CC3">
            <v>41973</v>
          </cell>
          <cell r="CD3">
            <v>42004</v>
          </cell>
          <cell r="CE3">
            <v>42035</v>
          </cell>
          <cell r="CF3">
            <v>42063</v>
          </cell>
          <cell r="CG3">
            <v>42094</v>
          </cell>
          <cell r="CH3">
            <v>42124</v>
          </cell>
          <cell r="CI3">
            <v>42155</v>
          </cell>
          <cell r="CJ3">
            <v>42185</v>
          </cell>
          <cell r="CK3">
            <v>42216</v>
          </cell>
          <cell r="CL3">
            <v>42247</v>
          </cell>
          <cell r="CM3">
            <v>42277</v>
          </cell>
          <cell r="CN3">
            <v>42308</v>
          </cell>
          <cell r="CO3">
            <v>42338</v>
          </cell>
          <cell r="CP3">
            <v>42369</v>
          </cell>
          <cell r="CQ3">
            <v>42400</v>
          </cell>
          <cell r="CR3">
            <v>42429</v>
          </cell>
          <cell r="CS3">
            <v>42460</v>
          </cell>
          <cell r="CT3">
            <v>42490</v>
          </cell>
          <cell r="CU3">
            <v>42521</v>
          </cell>
          <cell r="CV3">
            <v>42551</v>
          </cell>
          <cell r="CW3">
            <v>42582</v>
          </cell>
          <cell r="CX3">
            <v>42613</v>
          </cell>
          <cell r="CY3">
            <v>42643</v>
          </cell>
          <cell r="CZ3">
            <v>42674</v>
          </cell>
        </row>
        <row r="4">
          <cell r="A4">
            <v>2</v>
          </cell>
          <cell r="J4" t="str">
            <v># deudores informados</v>
          </cell>
          <cell r="K4" t="str">
            <v># deudores informados</v>
          </cell>
          <cell r="L4" t="str">
            <v># deudores informados</v>
          </cell>
          <cell r="M4" t="str">
            <v># deudores informados</v>
          </cell>
          <cell r="N4" t="str">
            <v># deudores informados</v>
          </cell>
          <cell r="O4" t="str">
            <v># deudores informados</v>
          </cell>
          <cell r="P4" t="str">
            <v># deudores informados</v>
          </cell>
          <cell r="Q4" t="str">
            <v># deudores informados</v>
          </cell>
        </row>
        <row r="5">
          <cell r="A5">
            <v>3</v>
          </cell>
          <cell r="B5" t="str">
            <v>Comercial</v>
          </cell>
          <cell r="J5">
            <v>91378</v>
          </cell>
          <cell r="K5">
            <v>92683</v>
          </cell>
          <cell r="L5">
            <v>93360</v>
          </cell>
          <cell r="M5">
            <v>94333</v>
          </cell>
          <cell r="N5">
            <v>94522</v>
          </cell>
          <cell r="O5">
            <v>95669</v>
          </cell>
          <cell r="P5">
            <v>93754</v>
          </cell>
          <cell r="Q5">
            <v>93913</v>
          </cell>
          <cell r="R5">
            <v>95012</v>
          </cell>
          <cell r="S5">
            <v>102163</v>
          </cell>
          <cell r="T5">
            <v>103034</v>
          </cell>
          <cell r="U5">
            <v>103810</v>
          </cell>
          <cell r="V5">
            <v>103507</v>
          </cell>
          <cell r="W5">
            <v>104883</v>
          </cell>
          <cell r="X5">
            <v>106112</v>
          </cell>
          <cell r="Y5">
            <v>106628</v>
          </cell>
          <cell r="Z5">
            <v>108215</v>
          </cell>
          <cell r="AA5">
            <v>109107</v>
          </cell>
          <cell r="AB5">
            <v>109420</v>
          </cell>
        </row>
        <row r="6">
          <cell r="A6">
            <v>4</v>
          </cell>
          <cell r="B6" t="str">
            <v>Consumo</v>
          </cell>
          <cell r="J6">
            <v>3022392</v>
          </cell>
          <cell r="K6">
            <v>3020981</v>
          </cell>
          <cell r="L6">
            <v>3035886</v>
          </cell>
          <cell r="M6">
            <v>3032997</v>
          </cell>
          <cell r="N6">
            <v>3043691</v>
          </cell>
          <cell r="O6">
            <v>3059729</v>
          </cell>
          <cell r="P6">
            <v>3062588</v>
          </cell>
          <cell r="Q6">
            <v>3067344</v>
          </cell>
          <cell r="R6">
            <v>3073355</v>
          </cell>
          <cell r="S6">
            <v>3074726</v>
          </cell>
          <cell r="T6">
            <v>3082382</v>
          </cell>
          <cell r="U6">
            <v>3081881</v>
          </cell>
          <cell r="V6">
            <v>3101587</v>
          </cell>
          <cell r="W6">
            <v>3104677</v>
          </cell>
          <cell r="X6">
            <v>3114992</v>
          </cell>
          <cell r="Y6">
            <v>3121914</v>
          </cell>
          <cell r="Z6">
            <v>3146391</v>
          </cell>
          <cell r="AA6">
            <v>3167781</v>
          </cell>
          <cell r="AB6">
            <v>3183281</v>
          </cell>
        </row>
        <row r="7">
          <cell r="A7">
            <v>5</v>
          </cell>
          <cell r="B7" t="str">
            <v>Hipotecario</v>
          </cell>
          <cell r="J7">
            <v>119985</v>
          </cell>
          <cell r="K7">
            <v>120911</v>
          </cell>
          <cell r="L7">
            <v>121694</v>
          </cell>
          <cell r="M7">
            <v>122662</v>
          </cell>
          <cell r="N7">
            <v>123582</v>
          </cell>
          <cell r="O7">
            <v>124536</v>
          </cell>
          <cell r="P7">
            <v>125392</v>
          </cell>
          <cell r="Q7">
            <v>126426</v>
          </cell>
          <cell r="R7">
            <v>127410</v>
          </cell>
          <cell r="S7">
            <v>128616</v>
          </cell>
          <cell r="T7">
            <v>129660</v>
          </cell>
          <cell r="U7">
            <v>130900</v>
          </cell>
          <cell r="V7">
            <v>132017</v>
          </cell>
          <cell r="W7">
            <v>132993</v>
          </cell>
          <cell r="X7">
            <v>134045</v>
          </cell>
          <cell r="Y7">
            <v>135583</v>
          </cell>
          <cell r="Z7">
            <v>137491</v>
          </cell>
          <cell r="AA7">
            <v>138801</v>
          </cell>
          <cell r="AB7">
            <v>139081</v>
          </cell>
        </row>
        <row r="8">
          <cell r="A8">
            <v>6</v>
          </cell>
          <cell r="B8" t="str">
            <v>MES</v>
          </cell>
          <cell r="J8">
            <v>1196288</v>
          </cell>
          <cell r="K8">
            <v>1215844</v>
          </cell>
          <cell r="L8">
            <v>1233967</v>
          </cell>
          <cell r="M8">
            <v>1249400</v>
          </cell>
          <cell r="N8">
            <v>1257921</v>
          </cell>
          <cell r="O8">
            <v>1266147</v>
          </cell>
          <cell r="P8">
            <v>1267071</v>
          </cell>
          <cell r="Q8">
            <v>1275885</v>
          </cell>
          <cell r="R8">
            <v>1284111</v>
          </cell>
          <cell r="S8">
            <v>1290396</v>
          </cell>
          <cell r="T8">
            <v>1312221</v>
          </cell>
          <cell r="U8">
            <v>1329633</v>
          </cell>
          <cell r="V8">
            <v>1334794</v>
          </cell>
          <cell r="W8">
            <v>1343307</v>
          </cell>
          <cell r="X8">
            <v>1359100</v>
          </cell>
          <cell r="Y8">
            <v>1372744</v>
          </cell>
          <cell r="Z8">
            <v>1388598</v>
          </cell>
          <cell r="AA8">
            <v>1400396</v>
          </cell>
          <cell r="AB8">
            <v>1403940</v>
          </cell>
        </row>
      </sheetData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udores Dinámica"/>
      <sheetName val="Copia Para Boletín"/>
      <sheetName val="Deudores productiv"/>
      <sheetName val="Deudores"/>
      <sheetName val="NEXOS"/>
      <sheetName val="GRUPOS POR TIPO"/>
      <sheetName val="GRUPOS AGREGADO 2"/>
      <sheetName val="B.ESTATAL POR TIPO"/>
      <sheetName val="B. ESTATAL AGREGADO"/>
      <sheetName val="SIST FIN TOTAL POR TIPO"/>
      <sheetName val="SIST FIN TOTAL AGREGADO"/>
      <sheetName val="CONSOLIDADO"/>
      <sheetName val="COMPROBACIÓN"/>
      <sheetName val="BASE"/>
      <sheetName val="Hoja2"/>
      <sheetName val="validación anexo 5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1</v>
          </cell>
          <cell r="D3">
            <v>37256</v>
          </cell>
          <cell r="E3">
            <v>37621</v>
          </cell>
          <cell r="F3">
            <v>37986</v>
          </cell>
          <cell r="G3">
            <v>38352</v>
          </cell>
          <cell r="H3">
            <v>38717</v>
          </cell>
          <cell r="I3">
            <v>39082</v>
          </cell>
          <cell r="J3">
            <v>39447</v>
          </cell>
          <cell r="K3">
            <v>39813</v>
          </cell>
          <cell r="L3">
            <v>39844</v>
          </cell>
          <cell r="M3">
            <v>39872</v>
          </cell>
          <cell r="N3">
            <v>39903</v>
          </cell>
          <cell r="O3">
            <v>39933</v>
          </cell>
          <cell r="P3">
            <v>39964</v>
          </cell>
          <cell r="Q3">
            <v>39994</v>
          </cell>
          <cell r="R3">
            <v>40025</v>
          </cell>
          <cell r="S3">
            <v>40056</v>
          </cell>
          <cell r="T3">
            <v>40086</v>
          </cell>
          <cell r="U3">
            <v>40117</v>
          </cell>
          <cell r="V3">
            <v>40147</v>
          </cell>
          <cell r="W3">
            <v>40178</v>
          </cell>
          <cell r="X3">
            <v>40209</v>
          </cell>
          <cell r="Y3">
            <v>40237</v>
          </cell>
          <cell r="Z3">
            <v>40268</v>
          </cell>
          <cell r="AA3">
            <v>40298</v>
          </cell>
          <cell r="AB3">
            <v>40329</v>
          </cell>
          <cell r="AC3">
            <v>40359</v>
          </cell>
          <cell r="AD3">
            <v>40390</v>
          </cell>
          <cell r="AE3">
            <v>40421</v>
          </cell>
          <cell r="AF3">
            <v>40451</v>
          </cell>
          <cell r="AG3">
            <v>40482</v>
          </cell>
          <cell r="AH3">
            <v>40512</v>
          </cell>
          <cell r="AI3">
            <v>40543</v>
          </cell>
          <cell r="AJ3">
            <v>40574</v>
          </cell>
          <cell r="AK3">
            <v>40602</v>
          </cell>
          <cell r="AL3">
            <v>40633</v>
          </cell>
          <cell r="AM3">
            <v>40663</v>
          </cell>
          <cell r="AN3">
            <v>40694</v>
          </cell>
          <cell r="AO3">
            <v>40724</v>
          </cell>
          <cell r="AP3">
            <v>40755</v>
          </cell>
          <cell r="AQ3">
            <v>40786</v>
          </cell>
          <cell r="AR3">
            <v>40816</v>
          </cell>
          <cell r="AS3">
            <v>40847</v>
          </cell>
          <cell r="AT3">
            <v>40877</v>
          </cell>
          <cell r="AU3">
            <v>40908</v>
          </cell>
          <cell r="AV3">
            <v>40939</v>
          </cell>
          <cell r="AW3">
            <v>40968</v>
          </cell>
          <cell r="AX3">
            <v>40999</v>
          </cell>
          <cell r="AY3">
            <v>41029</v>
          </cell>
          <cell r="AZ3">
            <v>41060</v>
          </cell>
          <cell r="BA3">
            <v>41090</v>
          </cell>
          <cell r="BB3">
            <v>41121</v>
          </cell>
          <cell r="BC3">
            <v>41152</v>
          </cell>
          <cell r="BD3">
            <v>41182</v>
          </cell>
          <cell r="BE3">
            <v>41213</v>
          </cell>
          <cell r="BF3">
            <v>41243</v>
          </cell>
          <cell r="BG3">
            <v>41274</v>
          </cell>
          <cell r="BH3">
            <v>41305</v>
          </cell>
          <cell r="BI3">
            <v>41333</v>
          </cell>
          <cell r="BJ3">
            <v>41364</v>
          </cell>
          <cell r="BK3">
            <v>41394</v>
          </cell>
          <cell r="BL3">
            <v>41425</v>
          </cell>
          <cell r="BM3">
            <v>41455</v>
          </cell>
          <cell r="BN3">
            <v>41486</v>
          </cell>
          <cell r="BO3">
            <v>41517</v>
          </cell>
          <cell r="BP3">
            <v>41547</v>
          </cell>
          <cell r="BQ3">
            <v>41578</v>
          </cell>
          <cell r="BR3">
            <v>41608</v>
          </cell>
          <cell r="BS3">
            <v>41639</v>
          </cell>
          <cell r="BT3">
            <v>41670</v>
          </cell>
          <cell r="BU3">
            <v>41698</v>
          </cell>
          <cell r="BV3">
            <v>41729</v>
          </cell>
          <cell r="BW3">
            <v>41759</v>
          </cell>
          <cell r="BX3">
            <v>41790</v>
          </cell>
          <cell r="BY3">
            <v>41820</v>
          </cell>
          <cell r="BZ3">
            <v>41851</v>
          </cell>
          <cell r="CA3">
            <v>41882</v>
          </cell>
          <cell r="CB3">
            <v>41912</v>
          </cell>
          <cell r="CC3">
            <v>41943</v>
          </cell>
          <cell r="CD3">
            <v>41973</v>
          </cell>
          <cell r="CE3">
            <v>42004</v>
          </cell>
          <cell r="CF3">
            <v>42035</v>
          </cell>
          <cell r="CG3">
            <v>42063</v>
          </cell>
          <cell r="CH3">
            <v>42094</v>
          </cell>
          <cell r="CI3">
            <v>42124</v>
          </cell>
          <cell r="CJ3">
            <v>42155</v>
          </cell>
          <cell r="CK3">
            <v>42185</v>
          </cell>
          <cell r="CL3">
            <v>42216</v>
          </cell>
          <cell r="CM3">
            <v>42247</v>
          </cell>
          <cell r="CN3">
            <v>42277</v>
          </cell>
          <cell r="CO3">
            <v>42308</v>
          </cell>
          <cell r="CP3">
            <v>42338</v>
          </cell>
          <cell r="CQ3">
            <v>42369</v>
          </cell>
          <cell r="CR3">
            <v>42400</v>
          </cell>
          <cell r="CS3">
            <v>42429</v>
          </cell>
          <cell r="CT3">
            <v>42460</v>
          </cell>
          <cell r="CU3">
            <v>42490</v>
          </cell>
          <cell r="CV3">
            <v>42521</v>
          </cell>
          <cell r="CW3">
            <v>42551</v>
          </cell>
          <cell r="CX3">
            <v>42582</v>
          </cell>
          <cell r="CY3">
            <v>42613</v>
          </cell>
          <cell r="CZ3">
            <v>42643</v>
          </cell>
          <cell r="DA3">
            <v>42674</v>
          </cell>
          <cell r="DB3">
            <v>42704</v>
          </cell>
          <cell r="DC3">
            <v>42735</v>
          </cell>
          <cell r="DD3">
            <v>42766</v>
          </cell>
          <cell r="DE3">
            <v>42794</v>
          </cell>
          <cell r="DF3">
            <v>42825</v>
          </cell>
          <cell r="DG3">
            <v>42855</v>
          </cell>
          <cell r="DH3">
            <v>42886</v>
          </cell>
          <cell r="DI3">
            <v>42916</v>
          </cell>
          <cell r="DJ3">
            <v>42947</v>
          </cell>
          <cell r="DK3">
            <v>42978</v>
          </cell>
          <cell r="DL3">
            <v>43008</v>
          </cell>
          <cell r="DM3">
            <v>43039</v>
          </cell>
          <cell r="DN3">
            <v>43069</v>
          </cell>
          <cell r="DO3">
            <v>43100</v>
          </cell>
          <cell r="DP3">
            <v>43131</v>
          </cell>
          <cell r="DQ3">
            <v>43159</v>
          </cell>
          <cell r="DR3">
            <v>43190</v>
          </cell>
          <cell r="DS3">
            <v>43220</v>
          </cell>
          <cell r="DT3">
            <v>43251</v>
          </cell>
          <cell r="DU3">
            <v>43281</v>
          </cell>
          <cell r="DV3">
            <v>43312</v>
          </cell>
          <cell r="DW3">
            <v>43343</v>
          </cell>
          <cell r="DX3">
            <v>43373</v>
          </cell>
          <cell r="DY3">
            <v>43404</v>
          </cell>
          <cell r="DZ3">
            <v>43434</v>
          </cell>
          <cell r="EA3">
            <v>43465</v>
          </cell>
          <cell r="EB3">
            <v>43496</v>
          </cell>
          <cell r="EC3">
            <v>43524</v>
          </cell>
          <cell r="ED3">
            <v>43555</v>
          </cell>
          <cell r="EE3">
            <v>43585</v>
          </cell>
          <cell r="EF3">
            <v>43616</v>
          </cell>
          <cell r="EG3">
            <v>43646</v>
          </cell>
          <cell r="EH3">
            <v>43677</v>
          </cell>
          <cell r="EI3">
            <v>43708</v>
          </cell>
          <cell r="EJ3">
            <v>43738</v>
          </cell>
          <cell r="EK3">
            <v>43769</v>
          </cell>
          <cell r="EL3">
            <v>43799</v>
          </cell>
          <cell r="EM3">
            <v>43830</v>
          </cell>
          <cell r="EN3">
            <v>43861</v>
          </cell>
          <cell r="EO3">
            <v>43890</v>
          </cell>
          <cell r="EP3">
            <v>43921</v>
          </cell>
          <cell r="EQ3">
            <v>43951</v>
          </cell>
          <cell r="ER3">
            <v>43982</v>
          </cell>
          <cell r="ES3">
            <v>44012</v>
          </cell>
          <cell r="ET3">
            <v>44043</v>
          </cell>
          <cell r="EU3">
            <v>44074</v>
          </cell>
          <cell r="EV3">
            <v>44104</v>
          </cell>
          <cell r="EW3">
            <v>44135</v>
          </cell>
          <cell r="EX3">
            <v>44165</v>
          </cell>
          <cell r="EY3">
            <v>44196</v>
          </cell>
          <cell r="EZ3">
            <v>44227</v>
          </cell>
          <cell r="FA3">
            <v>44255</v>
          </cell>
          <cell r="FB3">
            <v>44286</v>
          </cell>
          <cell r="FC3">
            <v>44316</v>
          </cell>
          <cell r="FD3">
            <v>44347</v>
          </cell>
          <cell r="FE3">
            <v>44377</v>
          </cell>
          <cell r="FF3">
            <v>44408</v>
          </cell>
          <cell r="FG3">
            <v>44439</v>
          </cell>
          <cell r="FH3">
            <v>44469</v>
          </cell>
          <cell r="FI3">
            <v>44500</v>
          </cell>
          <cell r="FJ3">
            <v>44530</v>
          </cell>
          <cell r="FK3">
            <v>44561</v>
          </cell>
          <cell r="FL3">
            <v>44592</v>
          </cell>
          <cell r="FM3">
            <v>44620</v>
          </cell>
          <cell r="FN3">
            <v>44651</v>
          </cell>
          <cell r="FO3">
            <v>44681</v>
          </cell>
          <cell r="FP3">
            <v>44712</v>
          </cell>
          <cell r="FQ3">
            <v>44742</v>
          </cell>
          <cell r="FR3">
            <v>44773</v>
          </cell>
          <cell r="FS3">
            <v>44804</v>
          </cell>
          <cell r="FT3">
            <v>44834</v>
          </cell>
          <cell r="FU3">
            <v>44865</v>
          </cell>
          <cell r="FV3">
            <v>44895</v>
          </cell>
          <cell r="FW3">
            <v>44926</v>
          </cell>
          <cell r="FX3">
            <v>44957</v>
          </cell>
          <cell r="FY3">
            <v>44985</v>
          </cell>
          <cell r="FZ3">
            <v>45016</v>
          </cell>
          <cell r="GA3">
            <v>45046</v>
          </cell>
          <cell r="GB3">
            <v>45077</v>
          </cell>
          <cell r="GC3">
            <v>45107</v>
          </cell>
          <cell r="GD3">
            <v>45138</v>
          </cell>
          <cell r="GE3">
            <v>45169</v>
          </cell>
          <cell r="GF3">
            <v>45199</v>
          </cell>
          <cell r="GG3">
            <v>45230</v>
          </cell>
          <cell r="GH3">
            <v>45260</v>
          </cell>
          <cell r="GI3">
            <v>45291</v>
          </cell>
          <cell r="GJ3">
            <v>45322</v>
          </cell>
          <cell r="GK3">
            <v>45351</v>
          </cell>
          <cell r="GL3">
            <v>45382</v>
          </cell>
          <cell r="GM3">
            <v>45412</v>
          </cell>
          <cell r="GN3">
            <v>45443</v>
          </cell>
          <cell r="GO3">
            <v>45473</v>
          </cell>
          <cell r="GP3">
            <v>45504</v>
          </cell>
          <cell r="GQ3">
            <v>45535</v>
          </cell>
          <cell r="GR3">
            <v>45565</v>
          </cell>
          <cell r="GS3">
            <v>45596</v>
          </cell>
          <cell r="GT3">
            <v>45626</v>
          </cell>
          <cell r="GU3">
            <v>45657</v>
          </cell>
          <cell r="GV3">
            <v>45688</v>
          </cell>
          <cell r="GW3">
            <v>45716</v>
          </cell>
          <cell r="GX3">
            <v>45747</v>
          </cell>
          <cell r="GY3">
            <v>45777</v>
          </cell>
          <cell r="GZ3">
            <v>45808</v>
          </cell>
          <cell r="HA3">
            <v>45838</v>
          </cell>
          <cell r="HB3">
            <v>45869</v>
          </cell>
          <cell r="HC3">
            <v>45900</v>
          </cell>
          <cell r="HD3">
            <v>45930</v>
          </cell>
          <cell r="HE3">
            <v>45961</v>
          </cell>
          <cell r="HF3">
            <v>45991</v>
          </cell>
          <cell r="HG3">
            <v>46022</v>
          </cell>
          <cell r="HH3">
            <v>46053</v>
          </cell>
          <cell r="HI3">
            <v>46081</v>
          </cell>
          <cell r="HJ3">
            <v>46112</v>
          </cell>
          <cell r="HK3">
            <v>46142</v>
          </cell>
          <cell r="HL3">
            <v>46173</v>
          </cell>
          <cell r="HM3">
            <v>46203</v>
          </cell>
          <cell r="HN3">
            <v>46234</v>
          </cell>
          <cell r="HO3">
            <v>46265</v>
          </cell>
          <cell r="HP3">
            <v>46295</v>
          </cell>
          <cell r="HQ3">
            <v>46326</v>
          </cell>
          <cell r="HR3">
            <v>46356</v>
          </cell>
          <cell r="HS3">
            <v>46387</v>
          </cell>
          <cell r="HT3">
            <v>46418</v>
          </cell>
          <cell r="HU3">
            <v>46446</v>
          </cell>
          <cell r="HV3">
            <v>46477</v>
          </cell>
          <cell r="HW3">
            <v>46507</v>
          </cell>
          <cell r="HX3">
            <v>46538</v>
          </cell>
          <cell r="HY3">
            <v>46568</v>
          </cell>
          <cell r="HZ3">
            <v>46599</v>
          </cell>
          <cell r="IA3">
            <v>46630</v>
          </cell>
          <cell r="IB3">
            <v>46660</v>
          </cell>
          <cell r="IC3">
            <v>46691</v>
          </cell>
          <cell r="ID3">
            <v>46721</v>
          </cell>
          <cell r="IE3">
            <v>46752</v>
          </cell>
          <cell r="IF3">
            <v>46783</v>
          </cell>
          <cell r="IG3">
            <v>46812</v>
          </cell>
          <cell r="IH3">
            <v>46843</v>
          </cell>
          <cell r="II3">
            <v>46873</v>
          </cell>
          <cell r="IJ3">
            <v>46904</v>
          </cell>
          <cell r="IK3">
            <v>46934</v>
          </cell>
          <cell r="IL3">
            <v>46965</v>
          </cell>
          <cell r="IM3">
            <v>46996</v>
          </cell>
          <cell r="IN3">
            <v>47026</v>
          </cell>
          <cell r="IO3">
            <v>47057</v>
          </cell>
          <cell r="IP3">
            <v>47087</v>
          </cell>
          <cell r="IQ3">
            <v>47118</v>
          </cell>
          <cell r="IR3">
            <v>47149</v>
          </cell>
          <cell r="IS3">
            <v>47177</v>
          </cell>
          <cell r="IT3">
            <v>47208</v>
          </cell>
          <cell r="IU3">
            <v>47238</v>
          </cell>
          <cell r="IV3">
            <v>47269</v>
          </cell>
        </row>
      </sheetData>
      <sheetData sheetId="6">
        <row r="3">
          <cell r="A3">
            <v>1</v>
          </cell>
        </row>
      </sheetData>
      <sheetData sheetId="7">
        <row r="4">
          <cell r="A4">
            <v>1</v>
          </cell>
        </row>
      </sheetData>
      <sheetData sheetId="8">
        <row r="1">
          <cell r="A1">
            <v>1</v>
          </cell>
        </row>
      </sheetData>
      <sheetData sheetId="9"/>
      <sheetData sheetId="10">
        <row r="3">
          <cell r="A3">
            <v>37256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25"/>
  <sheetViews>
    <sheetView tabSelected="1" zoomScaleNormal="100" workbookViewId="0">
      <selection activeCell="A6" sqref="A6"/>
    </sheetView>
  </sheetViews>
  <sheetFormatPr baseColWidth="10" defaultColWidth="0" defaultRowHeight="15" customHeight="1" zeroHeight="1" x14ac:dyDescent="0.25"/>
  <cols>
    <col min="1" max="18" width="9.85546875" style="1" customWidth="1"/>
    <col min="19" max="19" width="10" style="1" customWidth="1"/>
    <col min="20" max="21" width="9.7109375" style="1" hidden="1" customWidth="1"/>
    <col min="22" max="16384" width="11.42578125" style="1" hidden="1"/>
  </cols>
  <sheetData>
    <row r="1" spans="2:18" ht="15" customHeight="1" x14ac:dyDescent="0.25"/>
    <row r="2" spans="2:18" ht="15" customHeight="1" x14ac:dyDescent="0.25"/>
    <row r="3" spans="2:18" ht="18" customHeight="1" x14ac:dyDescent="0.3">
      <c r="B3" s="115" t="s">
        <v>77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</row>
    <row r="4" spans="2:18" ht="19.5" customHeight="1" x14ac:dyDescent="0.25">
      <c r="B4" s="116" t="s">
        <v>64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</row>
    <row r="5" spans="2:18" ht="15" customHeight="1" x14ac:dyDescent="0.25">
      <c r="B5" s="117" t="s">
        <v>78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</row>
    <row r="6" spans="2:18" ht="15" customHeight="1" x14ac:dyDescent="0.25">
      <c r="J6" s="13"/>
    </row>
    <row r="7" spans="2:18" ht="15" customHeight="1" x14ac:dyDescent="0.25">
      <c r="J7" s="13"/>
    </row>
    <row r="8" spans="2:18" ht="15" customHeight="1" x14ac:dyDescent="0.25"/>
    <row r="9" spans="2:18" ht="15" customHeight="1" x14ac:dyDescent="0.25"/>
    <row r="10" spans="2:18" ht="15" customHeight="1" x14ac:dyDescent="0.25"/>
    <row r="11" spans="2:18" ht="15" customHeight="1" x14ac:dyDescent="0.25"/>
    <row r="12" spans="2:18" ht="15" customHeight="1" x14ac:dyDescent="0.25"/>
    <row r="13" spans="2:18" ht="15" customHeight="1" x14ac:dyDescent="0.25"/>
    <row r="14" spans="2:18" ht="15" customHeight="1" x14ac:dyDescent="0.25"/>
    <row r="15" spans="2:18" ht="15" customHeight="1" x14ac:dyDescent="0.25"/>
    <row r="16" spans="2:18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</sheetData>
  <sheetProtection selectLockedCells="1" selectUnlockedCells="1"/>
  <mergeCells count="3">
    <mergeCell ref="B3:R3"/>
    <mergeCell ref="B4:R4"/>
    <mergeCell ref="B5:R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zoomScale="85" zoomScaleNormal="85" workbookViewId="0">
      <selection activeCell="B1" sqref="B1:Q2"/>
    </sheetView>
  </sheetViews>
  <sheetFormatPr baseColWidth="10" defaultColWidth="0" defaultRowHeight="15" x14ac:dyDescent="0.25"/>
  <cols>
    <col min="1" max="2" width="11.7109375" style="1" customWidth="1"/>
    <col min="3" max="16" width="10.7109375" style="1" customWidth="1"/>
    <col min="17" max="18" width="11.7109375" style="1" customWidth="1"/>
    <col min="19" max="16384" width="11.42578125" style="1" hidden="1"/>
  </cols>
  <sheetData>
    <row r="1" spans="2:17" ht="15" customHeight="1" x14ac:dyDescent="0.25">
      <c r="B1" s="142" t="s">
        <v>93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2:17" ht="15" customHeight="1" x14ac:dyDescent="0.25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spans="2:17" x14ac:dyDescent="0.25">
      <c r="B3" s="14" t="str">
        <f>+C7</f>
        <v>1. Variación % anual del Índice General del Precios al Consumidor, según grupos de consumo</v>
      </c>
      <c r="C3" s="15"/>
      <c r="D3" s="15"/>
      <c r="E3" s="15"/>
      <c r="F3" s="15"/>
      <c r="G3" s="15"/>
      <c r="H3" s="14"/>
      <c r="I3" s="16"/>
      <c r="J3" s="16" t="str">
        <f>+C53</f>
        <v>3. Variación del IPC de productos emblemáticos</v>
      </c>
      <c r="K3" s="16"/>
      <c r="L3" s="16"/>
      <c r="M3" s="14"/>
      <c r="N3" s="17"/>
      <c r="O3" s="17"/>
      <c r="P3" s="17"/>
      <c r="Q3" s="17"/>
    </row>
    <row r="4" spans="2:17" x14ac:dyDescent="0.25">
      <c r="B4" s="14" t="str">
        <f>+C31</f>
        <v>2. Variación % mensual del Índice General del Precios al Consumidor, según grupos de consumo</v>
      </c>
      <c r="C4" s="15"/>
      <c r="D4" s="15"/>
      <c r="E4" s="15"/>
      <c r="F4" s="15"/>
      <c r="G4" s="15"/>
      <c r="H4" s="14"/>
      <c r="I4" s="16"/>
      <c r="J4" s="16"/>
      <c r="K4" s="16"/>
      <c r="L4" s="16"/>
      <c r="M4" s="14"/>
      <c r="N4" s="17"/>
      <c r="O4" s="17"/>
      <c r="P4" s="17"/>
      <c r="Q4" s="17"/>
    </row>
    <row r="6" spans="2:17" x14ac:dyDescent="0.25"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</row>
    <row r="7" spans="2:17" x14ac:dyDescent="0.25">
      <c r="B7" s="29"/>
      <c r="C7" s="125" t="s">
        <v>26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11"/>
      <c r="Q7" s="30"/>
    </row>
    <row r="8" spans="2:17" x14ac:dyDescent="0.25">
      <c r="B8" s="2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0"/>
    </row>
    <row r="9" spans="2:17" ht="15" customHeight="1" x14ac:dyDescent="0.25">
      <c r="B9" s="29"/>
      <c r="C9" s="126" t="str">
        <f>+CONCATENATE("La variación anual de enero a diciembre 2016 en esta región registró una tasa de ",   FIXED(N16*100, 1 ), "%, impulsado por el aumento general en los precios del grupo ",D17, " que registró un incremento del ",FIXED(N17*100, 1 ), "% como principal grupo de consumo, cabe resaltar el aumento en los precios de  ", D23, " en ",FIXED(N23*100, 1 ), "%. El grupo de alquiler de vivienda. comb y electricidad registró una caida en su IPC de 1.6%.")</f>
        <v>La variación anual de enero a diciembre 2016 en esta región registró una tasa de 3.9%, impulsado por el aumento general en los precios del grupo Alimentos y bebidas que registró un incremento del 5.2% como principal grupo de consumo, cabe resaltar el aumento en los precios de  Esparcimiento, serv. culturales y ensañanza en 4.9%. El grupo de alquiler de vivienda. comb y electricidad registró una caida en su IPC de 1.6%.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31"/>
    </row>
    <row r="10" spans="2:17" x14ac:dyDescent="0.25">
      <c r="B10" s="29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31"/>
    </row>
    <row r="11" spans="2:17" x14ac:dyDescent="0.25">
      <c r="B11" s="29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31"/>
    </row>
    <row r="12" spans="2:17" x14ac:dyDescent="0.25">
      <c r="B12" s="29"/>
      <c r="C12" s="2"/>
      <c r="D12" s="136" t="s">
        <v>25</v>
      </c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2"/>
      <c r="P12" s="2"/>
      <c r="Q12" s="32"/>
    </row>
    <row r="13" spans="2:17" x14ac:dyDescent="0.25">
      <c r="B13" s="29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32"/>
    </row>
    <row r="14" spans="2:17" x14ac:dyDescent="0.25">
      <c r="B14" s="29"/>
      <c r="C14" s="2"/>
      <c r="D14" s="127" t="s">
        <v>6</v>
      </c>
      <c r="E14" s="128"/>
      <c r="F14" s="128"/>
      <c r="G14" s="128"/>
      <c r="H14" s="129"/>
      <c r="I14" s="133" t="s">
        <v>5</v>
      </c>
      <c r="J14" s="134"/>
      <c r="K14" s="134"/>
      <c r="L14" s="134"/>
      <c r="M14" s="134"/>
      <c r="N14" s="135"/>
      <c r="O14" s="138" t="s">
        <v>81</v>
      </c>
      <c r="P14" s="2"/>
      <c r="Q14" s="32"/>
    </row>
    <row r="15" spans="2:17" x14ac:dyDescent="0.25">
      <c r="B15" s="29"/>
      <c r="C15" s="2"/>
      <c r="D15" s="130"/>
      <c r="E15" s="131"/>
      <c r="F15" s="131"/>
      <c r="G15" s="131"/>
      <c r="H15" s="132"/>
      <c r="I15" s="41">
        <v>2011</v>
      </c>
      <c r="J15" s="41">
        <v>2012</v>
      </c>
      <c r="K15" s="41">
        <v>2013</v>
      </c>
      <c r="L15" s="41">
        <v>2014</v>
      </c>
      <c r="M15" s="41">
        <v>2015</v>
      </c>
      <c r="N15" s="41">
        <v>2016</v>
      </c>
      <c r="O15" s="139"/>
      <c r="P15" s="2"/>
      <c r="Q15" s="32"/>
    </row>
    <row r="16" spans="2:17" x14ac:dyDescent="0.25">
      <c r="B16" s="29"/>
      <c r="C16" s="2"/>
      <c r="D16" s="38" t="s">
        <v>7</v>
      </c>
      <c r="E16" s="21"/>
      <c r="F16" s="21"/>
      <c r="G16" s="21"/>
      <c r="H16" s="22"/>
      <c r="I16" s="37">
        <v>5.3351440488893287E-2</v>
      </c>
      <c r="J16" s="24">
        <v>1.4826411271756212E-2</v>
      </c>
      <c r="K16" s="24">
        <v>3.3938294010889214E-2</v>
      </c>
      <c r="L16" s="24">
        <v>2.6154116201509536E-2</v>
      </c>
      <c r="M16" s="24">
        <v>3.8231269243927501E-2</v>
      </c>
      <c r="N16" s="24">
        <v>3.8965318395254966E-2</v>
      </c>
      <c r="O16" s="113">
        <v>3.325415676959631E-2</v>
      </c>
      <c r="P16" s="2"/>
      <c r="Q16" s="32"/>
    </row>
    <row r="17" spans="2:17" x14ac:dyDescent="0.25">
      <c r="B17" s="29"/>
      <c r="C17" s="2"/>
      <c r="D17" s="42" t="s">
        <v>8</v>
      </c>
      <c r="E17" s="21"/>
      <c r="F17" s="21"/>
      <c r="G17" s="21"/>
      <c r="H17" s="22"/>
      <c r="I17" s="25">
        <v>7.6470588235294068E-2</v>
      </c>
      <c r="J17" s="25">
        <v>1.4691391203081716E-2</v>
      </c>
      <c r="K17" s="25">
        <v>4.1493775933610033E-2</v>
      </c>
      <c r="L17" s="25">
        <v>2.9838094430787443E-2</v>
      </c>
      <c r="M17" s="25">
        <v>4.9551403407688044E-2</v>
      </c>
      <c r="N17" s="25">
        <v>5.1682221002274265E-2</v>
      </c>
      <c r="O17" s="25">
        <v>4.1227526348419197E-2</v>
      </c>
      <c r="P17" s="2"/>
      <c r="Q17" s="32"/>
    </row>
    <row r="18" spans="2:17" x14ac:dyDescent="0.25">
      <c r="B18" s="29"/>
      <c r="C18" s="2"/>
      <c r="D18" s="42" t="s">
        <v>9</v>
      </c>
      <c r="E18" s="21"/>
      <c r="F18" s="21"/>
      <c r="G18" s="21"/>
      <c r="H18" s="22"/>
      <c r="I18" s="25">
        <v>2.0452099031216475E-2</v>
      </c>
      <c r="J18" s="25">
        <v>2.6179516685845838E-2</v>
      </c>
      <c r="K18" s="25">
        <v>2.2895056536772262E-2</v>
      </c>
      <c r="L18" s="25">
        <v>2.1834460076740392E-2</v>
      </c>
      <c r="M18" s="25">
        <v>3.1828341528833182E-2</v>
      </c>
      <c r="N18" s="25">
        <v>3.7431765011697538E-2</v>
      </c>
      <c r="O18" s="25">
        <v>3.8764385221078168E-2</v>
      </c>
      <c r="P18" s="2"/>
      <c r="Q18" s="32"/>
    </row>
    <row r="19" spans="2:17" x14ac:dyDescent="0.25">
      <c r="B19" s="29"/>
      <c r="C19" s="2"/>
      <c r="D19" s="42" t="s">
        <v>13</v>
      </c>
      <c r="E19" s="21"/>
      <c r="F19" s="21"/>
      <c r="G19" s="21"/>
      <c r="H19" s="22"/>
      <c r="I19" s="25">
        <v>3.0168589174800253E-2</v>
      </c>
      <c r="J19" s="25">
        <v>6.8906115417743941E-3</v>
      </c>
      <c r="K19" s="25">
        <v>6.3492063492063489E-2</v>
      </c>
      <c r="L19" s="25">
        <v>3.0208240235946038E-2</v>
      </c>
      <c r="M19" s="25">
        <v>5.6215841068794958E-2</v>
      </c>
      <c r="N19" s="25">
        <v>-1.5687885010266966E-2</v>
      </c>
      <c r="O19" s="25">
        <v>-2.4251302083333259E-2</v>
      </c>
      <c r="P19" s="2"/>
      <c r="Q19" s="32"/>
    </row>
    <row r="20" spans="2:17" x14ac:dyDescent="0.25">
      <c r="B20" s="29"/>
      <c r="C20" s="2"/>
      <c r="D20" s="42" t="s">
        <v>14</v>
      </c>
      <c r="E20" s="21"/>
      <c r="F20" s="21"/>
      <c r="G20" s="21"/>
      <c r="H20" s="22"/>
      <c r="I20" s="25">
        <v>8.7536058887893731E-3</v>
      </c>
      <c r="J20" s="25">
        <v>7.0012819248594926E-3</v>
      </c>
      <c r="K20" s="25">
        <v>1.2044653349001067E-2</v>
      </c>
      <c r="L20" s="25">
        <v>3.6187711659409816E-2</v>
      </c>
      <c r="M20" s="25">
        <v>2.6613129143710834E-2</v>
      </c>
      <c r="N20" s="25">
        <v>3.5291977442241107E-2</v>
      </c>
      <c r="O20" s="25">
        <v>3.551316984559505E-2</v>
      </c>
      <c r="P20" s="2"/>
      <c r="Q20" s="32"/>
    </row>
    <row r="21" spans="2:17" x14ac:dyDescent="0.25">
      <c r="B21" s="29"/>
      <c r="C21" s="2"/>
      <c r="D21" s="42" t="s">
        <v>10</v>
      </c>
      <c r="E21" s="21"/>
      <c r="F21" s="21"/>
      <c r="G21" s="21"/>
      <c r="H21" s="22"/>
      <c r="I21" s="25">
        <v>3.7211124167646492E-3</v>
      </c>
      <c r="J21" s="25">
        <v>1.1024390243902449E-2</v>
      </c>
      <c r="K21" s="25">
        <v>1.9492424973463374E-2</v>
      </c>
      <c r="L21" s="25">
        <v>2.4230951254140987E-2</v>
      </c>
      <c r="M21" s="25">
        <v>2.6152850937991134E-2</v>
      </c>
      <c r="N21" s="25">
        <v>4.4848703170028648E-2</v>
      </c>
      <c r="O21" s="25">
        <v>4.4576255953985955E-2</v>
      </c>
      <c r="P21" s="2"/>
      <c r="Q21" s="32"/>
    </row>
    <row r="22" spans="2:17" x14ac:dyDescent="0.25">
      <c r="B22" s="29"/>
      <c r="C22" s="2"/>
      <c r="D22" s="42" t="s">
        <v>11</v>
      </c>
      <c r="E22" s="21"/>
      <c r="F22" s="21"/>
      <c r="G22" s="21"/>
      <c r="H22" s="22"/>
      <c r="I22" s="25">
        <v>9.3713733075435179E-2</v>
      </c>
      <c r="J22" s="25">
        <v>1.6447077548854994E-2</v>
      </c>
      <c r="K22" s="25">
        <v>7.4815137016093214E-3</v>
      </c>
      <c r="L22" s="25">
        <v>1.38157326655719E-3</v>
      </c>
      <c r="M22" s="25">
        <v>6.8983357764929032E-4</v>
      </c>
      <c r="N22" s="25">
        <v>6.2903920723826889E-3</v>
      </c>
      <c r="O22" s="25">
        <v>4.343293954134797E-3</v>
      </c>
      <c r="P22" s="2"/>
      <c r="Q22" s="32"/>
    </row>
    <row r="23" spans="2:17" x14ac:dyDescent="0.25">
      <c r="B23" s="29"/>
      <c r="C23" s="2"/>
      <c r="D23" s="42" t="s">
        <v>15</v>
      </c>
      <c r="E23" s="21"/>
      <c r="F23" s="21"/>
      <c r="G23" s="21"/>
      <c r="H23" s="22"/>
      <c r="I23" s="25">
        <v>1.2125327383839313E-2</v>
      </c>
      <c r="J23" s="25">
        <v>1.6580410197431394E-2</v>
      </c>
      <c r="K23" s="25">
        <v>3.8653719242009998E-2</v>
      </c>
      <c r="L23" s="25">
        <v>3.412907325043113E-2</v>
      </c>
      <c r="M23" s="25">
        <v>3.2300535416483811E-2</v>
      </c>
      <c r="N23" s="25">
        <v>4.8975427259586812E-2</v>
      </c>
      <c r="O23" s="25">
        <v>4.8359680435152042E-2</v>
      </c>
      <c r="P23" s="2"/>
      <c r="Q23" s="32"/>
    </row>
    <row r="24" spans="2:17" x14ac:dyDescent="0.25">
      <c r="B24" s="29"/>
      <c r="C24" s="2"/>
      <c r="D24" s="42" t="s">
        <v>12</v>
      </c>
      <c r="E24" s="21"/>
      <c r="F24" s="21"/>
      <c r="G24" s="21"/>
      <c r="I24" s="24">
        <v>2.3469190650956095E-2</v>
      </c>
      <c r="J24" s="24">
        <v>1.3966216853826596E-2</v>
      </c>
      <c r="K24" s="24">
        <v>2.3359702187063736E-2</v>
      </c>
      <c r="L24" s="24">
        <v>2.6918879592579215E-2</v>
      </c>
      <c r="M24" s="24">
        <v>4.3924902585901426E-2</v>
      </c>
      <c r="N24" s="24">
        <v>5.6413301662707971E-2</v>
      </c>
      <c r="O24" s="24">
        <v>5.522665764546697E-2</v>
      </c>
      <c r="P24" s="2"/>
      <c r="Q24" s="32"/>
    </row>
    <row r="25" spans="2:17" x14ac:dyDescent="0.25">
      <c r="B25" s="29"/>
      <c r="C25" s="2"/>
      <c r="D25" s="124" t="s">
        <v>16</v>
      </c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2"/>
      <c r="P25" s="2"/>
      <c r="Q25" s="32"/>
    </row>
    <row r="26" spans="2:17" x14ac:dyDescent="0.25">
      <c r="B26" s="2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32"/>
    </row>
    <row r="27" spans="2:17" x14ac:dyDescent="0.25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5"/>
    </row>
    <row r="30" spans="2:17" x14ac:dyDescent="0.25"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8"/>
    </row>
    <row r="31" spans="2:17" x14ac:dyDescent="0.25">
      <c r="B31" s="29"/>
      <c r="C31" s="125" t="s">
        <v>27</v>
      </c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11"/>
      <c r="Q31" s="32"/>
    </row>
    <row r="32" spans="2:17" x14ac:dyDescent="0.25">
      <c r="B32" s="2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2"/>
    </row>
    <row r="33" spans="2:17" x14ac:dyDescent="0.25">
      <c r="B33" s="29"/>
      <c r="C33" s="119" t="str">
        <f>+CONCATENATE("El mes con mayor crecimiento (mensual) fue ", L38,", creciendo ", FIXED(L39*100,1),"% en relación a ", K38," del mismo año. En tanto que en ",I38, " se registró una disminución de ",FIXED(I39*100,1),"% en relación a ",H38,". ")</f>
        <v xml:space="preserve">El mes con mayor crecimiento (mensual) fue Septiembre, creciendo 0.7% en relación a Agosto del mismo año. En tanto que en Junio se registró una disminución de 0.0% en relación a Mayo. </v>
      </c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09"/>
      <c r="Q33" s="32"/>
    </row>
    <row r="34" spans="2:17" x14ac:dyDescent="0.25">
      <c r="B34" s="2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09"/>
      <c r="Q34" s="32"/>
    </row>
    <row r="35" spans="2:17" x14ac:dyDescent="0.25">
      <c r="B35" s="2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32"/>
    </row>
    <row r="36" spans="2:17" x14ac:dyDescent="0.25">
      <c r="B36" s="29"/>
      <c r="C36" s="136" t="s">
        <v>24</v>
      </c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2"/>
      <c r="O36" s="2"/>
      <c r="P36" s="2"/>
      <c r="Q36" s="32"/>
    </row>
    <row r="37" spans="2:17" x14ac:dyDescent="0.25">
      <c r="B37" s="29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32"/>
    </row>
    <row r="38" spans="2:17" x14ac:dyDescent="0.25">
      <c r="B38" s="29"/>
      <c r="C38" s="43" t="s">
        <v>0</v>
      </c>
      <c r="D38" s="44" t="s">
        <v>28</v>
      </c>
      <c r="E38" s="44" t="s">
        <v>29</v>
      </c>
      <c r="F38" s="44" t="s">
        <v>30</v>
      </c>
      <c r="G38" s="44" t="s">
        <v>31</v>
      </c>
      <c r="H38" s="44" t="s">
        <v>32</v>
      </c>
      <c r="I38" s="44" t="s">
        <v>33</v>
      </c>
      <c r="J38" s="44" t="s">
        <v>34</v>
      </c>
      <c r="K38" s="44" t="s">
        <v>35</v>
      </c>
      <c r="L38" s="44" t="s">
        <v>36</v>
      </c>
      <c r="M38" s="44" t="s">
        <v>37</v>
      </c>
      <c r="N38" s="44" t="s">
        <v>38</v>
      </c>
      <c r="O38" s="44" t="s">
        <v>39</v>
      </c>
      <c r="P38" s="44" t="s">
        <v>82</v>
      </c>
      <c r="Q38" s="32"/>
    </row>
    <row r="39" spans="2:17" x14ac:dyDescent="0.25">
      <c r="B39" s="29"/>
      <c r="C39" s="51" t="s">
        <v>18</v>
      </c>
      <c r="D39" s="46">
        <v>5.7665376060631601E-3</v>
      </c>
      <c r="E39" s="46">
        <v>1.3924154312392467E-3</v>
      </c>
      <c r="F39" s="46">
        <v>5.8890888270897168E-3</v>
      </c>
      <c r="G39" s="46">
        <v>1.0570824524311906E-3</v>
      </c>
      <c r="H39" s="46">
        <v>7.3105352936408963E-4</v>
      </c>
      <c r="I39" s="46">
        <v>4.0584415584410394E-4</v>
      </c>
      <c r="J39" s="46">
        <v>4.8681541582149546E-3</v>
      </c>
      <c r="K39" s="46">
        <v>8.0742834073488368E-4</v>
      </c>
      <c r="L39" s="46">
        <v>7.4223477208552602E-3</v>
      </c>
      <c r="M39" s="46">
        <v>3.6838311844318294E-3</v>
      </c>
      <c r="N39" s="46">
        <v>1.0372616292986248E-3</v>
      </c>
      <c r="O39" s="46">
        <v>5.2606408417026351E-3</v>
      </c>
      <c r="P39" s="113">
        <v>2.3786869647945963E-4</v>
      </c>
      <c r="Q39" s="105"/>
    </row>
    <row r="40" spans="2:17" x14ac:dyDescent="0.25">
      <c r="B40" s="29"/>
      <c r="C40" s="36" t="s">
        <v>19</v>
      </c>
      <c r="D40" s="24">
        <v>1.1999058897341319E-2</v>
      </c>
      <c r="E40" s="24">
        <v>8.5244885306900997E-4</v>
      </c>
      <c r="F40" s="24">
        <v>5.420054200542257E-4</v>
      </c>
      <c r="G40" s="24">
        <v>1.238198421297021E-3</v>
      </c>
      <c r="H40" s="24">
        <v>-2.3960426650178057E-3</v>
      </c>
      <c r="I40" s="24">
        <v>-1.4720694196946882E-3</v>
      </c>
      <c r="J40" s="24">
        <v>6.2073246430789375E-3</v>
      </c>
      <c r="K40" s="24">
        <v>7.8655151141269197E-3</v>
      </c>
      <c r="L40" s="24">
        <v>1.4307574598316775E-2</v>
      </c>
      <c r="M40" s="24">
        <v>5.8082522440976447E-3</v>
      </c>
      <c r="N40" s="24">
        <v>-1.4249287535622601E-3</v>
      </c>
      <c r="O40" s="24">
        <v>7.1348103642507876E-3</v>
      </c>
      <c r="P40" s="25">
        <v>1.938851603281222E-3</v>
      </c>
      <c r="Q40" s="105"/>
    </row>
    <row r="41" spans="2:17" x14ac:dyDescent="0.25">
      <c r="B41" s="29"/>
      <c r="C41" s="36" t="s">
        <v>20</v>
      </c>
      <c r="D41" s="24">
        <v>1.3863616670999335E-3</v>
      </c>
      <c r="E41" s="24">
        <v>5.1051310893830415E-3</v>
      </c>
      <c r="F41" s="24">
        <v>1.1191460055097746E-3</v>
      </c>
      <c r="G41" s="24">
        <v>7.7392725083842429E-3</v>
      </c>
      <c r="H41" s="24">
        <v>5.375885314446549E-3</v>
      </c>
      <c r="I41" s="24">
        <v>2.5462570022067865E-3</v>
      </c>
      <c r="J41" s="24">
        <v>1.9471723670843044E-3</v>
      </c>
      <c r="K41" s="24">
        <v>1.1829319814111727E-3</v>
      </c>
      <c r="L41" s="24">
        <v>2.6162545362478085E-3</v>
      </c>
      <c r="M41" s="24">
        <v>4.2087542087541063E-3</v>
      </c>
      <c r="N41" s="24">
        <v>1.5926236378875913E-3</v>
      </c>
      <c r="O41" s="24">
        <v>2.0085362791866235E-3</v>
      </c>
      <c r="P41" s="25">
        <v>2.6726801971101999E-3</v>
      </c>
      <c r="Q41" s="105"/>
    </row>
    <row r="42" spans="2:17" x14ac:dyDescent="0.25">
      <c r="B42" s="29"/>
      <c r="C42" s="36" t="s">
        <v>4</v>
      </c>
      <c r="D42" s="24">
        <v>9.2813141683778522E-3</v>
      </c>
      <c r="E42" s="24">
        <v>3.2552083333348136E-4</v>
      </c>
      <c r="F42" s="24">
        <v>1.3016596160104754E-3</v>
      </c>
      <c r="G42" s="24">
        <v>-9.2622684432889235E-3</v>
      </c>
      <c r="H42" s="24">
        <v>-8.2007544694007173E-5</v>
      </c>
      <c r="I42" s="24">
        <v>1.6402854096611019E-3</v>
      </c>
      <c r="J42" s="24">
        <v>1.1463194956193856E-3</v>
      </c>
      <c r="K42" s="24">
        <v>-3.3532346446389139E-2</v>
      </c>
      <c r="L42" s="24">
        <v>6.7699077600069657E-4</v>
      </c>
      <c r="M42" s="24">
        <v>1.3530655391120749E-3</v>
      </c>
      <c r="N42" s="24">
        <v>1.038763617937688E-2</v>
      </c>
      <c r="O42" s="24">
        <v>1.6716817118020977E-3</v>
      </c>
      <c r="P42" s="25">
        <v>5.0066755674227359E-4</v>
      </c>
      <c r="Q42" s="105"/>
    </row>
    <row r="43" spans="2:17" x14ac:dyDescent="0.25">
      <c r="B43" s="29"/>
      <c r="C43" s="36" t="s">
        <v>21</v>
      </c>
      <c r="D43" s="24">
        <v>1.4553392759686368E-3</v>
      </c>
      <c r="E43" s="24">
        <v>6.1762034514079023E-3</v>
      </c>
      <c r="F43" s="24">
        <v>-9.0269001624831979E-4</v>
      </c>
      <c r="G43" s="24">
        <v>2.2587640043367774E-3</v>
      </c>
      <c r="H43" s="24">
        <v>3.4255837014331991E-3</v>
      </c>
      <c r="I43" s="24">
        <v>2.6053364477585106E-3</v>
      </c>
      <c r="J43" s="24">
        <v>5.8243727598565886E-3</v>
      </c>
      <c r="K43" s="24">
        <v>2.0489977728286313E-3</v>
      </c>
      <c r="L43" s="24">
        <v>1.9559032716927049E-3</v>
      </c>
      <c r="M43" s="24">
        <v>2.1295474711622298E-3</v>
      </c>
      <c r="N43" s="24">
        <v>7.5261200637506409E-3</v>
      </c>
      <c r="O43" s="24">
        <v>2.6364355391494954E-4</v>
      </c>
      <c r="P43" s="25">
        <v>1.6693024073100027E-3</v>
      </c>
      <c r="Q43" s="105"/>
    </row>
    <row r="44" spans="2:17" x14ac:dyDescent="0.25">
      <c r="B44" s="29"/>
      <c r="C44" s="36" t="s">
        <v>3</v>
      </c>
      <c r="D44" s="24">
        <v>2.0713256484148346E-3</v>
      </c>
      <c r="E44" s="24">
        <v>4.8530601240226456E-3</v>
      </c>
      <c r="F44" s="24">
        <v>0</v>
      </c>
      <c r="G44" s="24">
        <v>4.2035596100526984E-3</v>
      </c>
      <c r="H44" s="24">
        <v>2.3156394727468221E-3</v>
      </c>
      <c r="I44" s="24">
        <v>7.5528700906344337E-3</v>
      </c>
      <c r="J44" s="24">
        <v>5.1150895140665842E-3</v>
      </c>
      <c r="K44" s="24">
        <v>1.7548477669562246E-3</v>
      </c>
      <c r="L44" s="24">
        <v>3.503547341683344E-3</v>
      </c>
      <c r="M44" s="24">
        <v>2.9676180501003735E-3</v>
      </c>
      <c r="N44" s="24">
        <v>6.0917239578801574E-3</v>
      </c>
      <c r="O44" s="24">
        <v>3.5464060202403669E-3</v>
      </c>
      <c r="P44" s="25">
        <v>1.8100327529737559E-3</v>
      </c>
      <c r="Q44" s="105"/>
    </row>
    <row r="45" spans="2:17" x14ac:dyDescent="0.25">
      <c r="B45" s="29"/>
      <c r="C45" s="36" t="s">
        <v>22</v>
      </c>
      <c r="D45" s="24">
        <v>-8.0137871607065536E-3</v>
      </c>
      <c r="E45" s="24">
        <v>-1.7373175816539632E-3</v>
      </c>
      <c r="F45" s="24">
        <v>7.3964497041418831E-3</v>
      </c>
      <c r="G45" s="24">
        <v>-8.9833290144251121E-3</v>
      </c>
      <c r="H45" s="24">
        <v>1.0459339318398264E-3</v>
      </c>
      <c r="I45" s="24">
        <v>1.3060513713540889E-3</v>
      </c>
      <c r="J45" s="24">
        <v>8.5217391304348578E-3</v>
      </c>
      <c r="K45" s="24">
        <v>-8.0186239006725391E-3</v>
      </c>
      <c r="L45" s="24">
        <v>6.084311169056722E-4</v>
      </c>
      <c r="M45" s="24">
        <v>7.8179291174418353E-4</v>
      </c>
      <c r="N45" s="24">
        <v>2.6039406301547885E-4</v>
      </c>
      <c r="O45" s="24">
        <v>1.336341548073583E-2</v>
      </c>
      <c r="P45" s="25">
        <v>-9.9332077410515529E-3</v>
      </c>
      <c r="Q45" s="105"/>
    </row>
    <row r="46" spans="2:17" x14ac:dyDescent="0.25">
      <c r="B46" s="29"/>
      <c r="C46" s="36" t="s">
        <v>23</v>
      </c>
      <c r="D46" s="24">
        <v>4.2513391718390636E-4</v>
      </c>
      <c r="E46" s="24">
        <v>2.4647288798231859E-3</v>
      </c>
      <c r="F46" s="24">
        <v>3.2895294616362758E-2</v>
      </c>
      <c r="G46" s="24">
        <v>1.0424361815644767E-2</v>
      </c>
      <c r="H46" s="24">
        <v>1.0560519902518273E-3</v>
      </c>
      <c r="I46" s="24">
        <v>4.0574535421566971E-4</v>
      </c>
      <c r="J46" s="24">
        <v>2.4334847501616963E-4</v>
      </c>
      <c r="K46" s="24">
        <v>4.8657854188638439E-4</v>
      </c>
      <c r="L46" s="24">
        <v>4.0528491529534527E-4</v>
      </c>
      <c r="M46" s="24">
        <v>4.8614487117171201E-4</v>
      </c>
      <c r="N46" s="24">
        <v>0</v>
      </c>
      <c r="O46" s="24">
        <v>-8.9083252348554076E-4</v>
      </c>
      <c r="P46" s="25">
        <v>-1.6211396611831574E-4</v>
      </c>
      <c r="Q46" s="105"/>
    </row>
    <row r="47" spans="2:17" x14ac:dyDescent="0.25">
      <c r="B47" s="29"/>
      <c r="C47" s="36" t="s">
        <v>2</v>
      </c>
      <c r="D47" s="24">
        <v>3.0539531727180602E-3</v>
      </c>
      <c r="E47" s="24">
        <v>1.6914749661705031E-3</v>
      </c>
      <c r="F47" s="24">
        <v>1.0976021614319542E-3</v>
      </c>
      <c r="G47" s="24">
        <v>1.8554440414946249E-3</v>
      </c>
      <c r="H47" s="24">
        <v>1.6583887532620523E-2</v>
      </c>
      <c r="I47" s="24">
        <v>3.8920172242464801E-3</v>
      </c>
      <c r="J47" s="24">
        <v>5.6916604800791859E-3</v>
      </c>
      <c r="K47" s="24">
        <v>6.6437007874016185E-3</v>
      </c>
      <c r="L47" s="24">
        <v>4.0739835411065517E-3</v>
      </c>
      <c r="M47" s="24">
        <v>3.9763044713136964E-3</v>
      </c>
      <c r="N47" s="24">
        <v>3.9605560944067086E-3</v>
      </c>
      <c r="O47" s="24">
        <v>2.5762821028902927E-3</v>
      </c>
      <c r="P47" s="24">
        <v>1.9272464466393302E-3</v>
      </c>
      <c r="Q47" s="105"/>
    </row>
    <row r="48" spans="2:17" x14ac:dyDescent="0.25">
      <c r="B48" s="29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2"/>
    </row>
    <row r="49" spans="2:17" x14ac:dyDescent="0.25"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5"/>
    </row>
    <row r="52" spans="2:17" x14ac:dyDescent="0.25"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</row>
    <row r="53" spans="2:17" x14ac:dyDescent="0.25">
      <c r="B53" s="7"/>
      <c r="C53" s="125" t="s">
        <v>50</v>
      </c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11"/>
      <c r="Q53" s="8"/>
    </row>
    <row r="54" spans="2:17" x14ac:dyDescent="0.25">
      <c r="B54" s="7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8"/>
    </row>
    <row r="55" spans="2:17" x14ac:dyDescent="0.25">
      <c r="B55" s="7"/>
      <c r="C55" s="2"/>
      <c r="D55" s="2"/>
      <c r="E55" s="2"/>
      <c r="F55" s="2"/>
      <c r="G55" s="2"/>
      <c r="H55" s="2"/>
      <c r="I55" s="136" t="s">
        <v>49</v>
      </c>
      <c r="J55" s="136"/>
      <c r="K55" s="136"/>
      <c r="L55" s="136"/>
      <c r="M55" s="136"/>
      <c r="N55" s="136"/>
      <c r="O55" s="2"/>
      <c r="P55" s="2"/>
      <c r="Q55" s="8"/>
    </row>
    <row r="56" spans="2:17" x14ac:dyDescent="0.25">
      <c r="B56" s="7"/>
      <c r="I56" s="2"/>
      <c r="J56" s="2"/>
      <c r="K56" s="52"/>
      <c r="L56" s="2"/>
      <c r="M56" s="2"/>
      <c r="N56" s="2"/>
      <c r="O56" s="2"/>
      <c r="P56" s="2"/>
      <c r="Q56" s="8"/>
    </row>
    <row r="57" spans="2:17" x14ac:dyDescent="0.25">
      <c r="B57" s="7"/>
      <c r="C57" s="119" t="str">
        <f>+CONCATENATE("Los alimentos son el principal componente de la canasta familiar. El Índice de precios al consumidor del ", I59, "  en la región tuvo un crecimiento de ", FIXED(100*M59,1),"%, en tanto los precios de ",I60, " tuvieron un crecimiento de ", FIXED(100*M60,1),"%. Por otro lado los precios por ", I64, ", aumentaron ", FIXED(100*M64,1), "% de enero a dicembre del 2016.")</f>
        <v>Los alimentos son el principal componente de la canasta familiar. El Índice de precios al consumidor del Azúcar  en la región tuvo un crecimiento de 10.3%, en tanto los precios de Leche, quesos y huevos tuvieron un crecimiento de 4.3%. Por otro lado los precios por Combustibles, aumentaron 0.7% de enero a dicembre del 2016.</v>
      </c>
      <c r="D57" s="119"/>
      <c r="E57" s="119"/>
      <c r="F57" s="119"/>
      <c r="G57" s="119"/>
      <c r="I57" s="53" t="s">
        <v>40</v>
      </c>
      <c r="J57" s="54"/>
      <c r="K57" s="54"/>
      <c r="L57" s="55">
        <v>2015</v>
      </c>
      <c r="M57" s="55">
        <v>2016</v>
      </c>
      <c r="N57" s="56" t="s">
        <v>48</v>
      </c>
      <c r="O57" s="2"/>
      <c r="P57" s="2"/>
      <c r="Q57" s="8"/>
    </row>
    <row r="58" spans="2:17" x14ac:dyDescent="0.25">
      <c r="B58" s="7"/>
      <c r="C58" s="119"/>
      <c r="D58" s="119"/>
      <c r="E58" s="119"/>
      <c r="F58" s="119"/>
      <c r="G58" s="119"/>
      <c r="I58" s="60" t="s">
        <v>46</v>
      </c>
      <c r="J58" s="52"/>
      <c r="K58" s="52"/>
      <c r="L58" s="106"/>
      <c r="M58" s="106"/>
      <c r="N58" s="52"/>
      <c r="O58" s="2"/>
      <c r="P58" s="2"/>
      <c r="Q58" s="8"/>
    </row>
    <row r="59" spans="2:17" x14ac:dyDescent="0.25">
      <c r="B59" s="7"/>
      <c r="C59" s="119"/>
      <c r="D59" s="119"/>
      <c r="E59" s="119"/>
      <c r="F59" s="119"/>
      <c r="G59" s="119"/>
      <c r="I59" s="62" t="s">
        <v>41</v>
      </c>
      <c r="J59" s="63"/>
      <c r="K59" s="63"/>
      <c r="L59" s="64">
        <v>0.21603583836167495</v>
      </c>
      <c r="M59" s="64">
        <v>0.10330050372152488</v>
      </c>
      <c r="N59" s="65">
        <f>+(M59-L59)*100</f>
        <v>-11.273533464015006</v>
      </c>
      <c r="O59" s="2"/>
      <c r="P59" s="2"/>
      <c r="Q59" s="8"/>
    </row>
    <row r="60" spans="2:17" x14ac:dyDescent="0.25">
      <c r="B60" s="7"/>
      <c r="C60" s="119"/>
      <c r="D60" s="119"/>
      <c r="E60" s="119"/>
      <c r="F60" s="119"/>
      <c r="G60" s="119"/>
      <c r="I60" s="62" t="s">
        <v>42</v>
      </c>
      <c r="J60" s="63"/>
      <c r="K60" s="63"/>
      <c r="L60" s="64">
        <v>-3.240009969261437E-3</v>
      </c>
      <c r="M60" s="64">
        <v>4.3007167861310203E-2</v>
      </c>
      <c r="N60" s="65">
        <f t="shared" ref="N60:N65" si="0">+(M60-L60)*100</f>
        <v>4.6247177830571644</v>
      </c>
      <c r="O60" s="2"/>
      <c r="P60" s="2"/>
      <c r="Q60" s="8"/>
    </row>
    <row r="61" spans="2:17" x14ac:dyDescent="0.25">
      <c r="B61" s="7"/>
      <c r="C61" s="2"/>
      <c r="D61" s="2"/>
      <c r="E61" s="2"/>
      <c r="F61" s="2"/>
      <c r="I61" s="62" t="s">
        <v>67</v>
      </c>
      <c r="J61" s="63"/>
      <c r="K61" s="63"/>
      <c r="L61" s="64">
        <v>1.3995148348571185E-3</v>
      </c>
      <c r="M61" s="64">
        <v>8.2921829870492569E-3</v>
      </c>
      <c r="N61" s="65">
        <f t="shared" si="0"/>
        <v>0.68926681521921385</v>
      </c>
      <c r="O61" s="2"/>
      <c r="P61" s="2"/>
      <c r="Q61" s="8"/>
    </row>
    <row r="62" spans="2:17" x14ac:dyDescent="0.25">
      <c r="B62" s="7"/>
      <c r="C62" s="2"/>
      <c r="D62" s="2"/>
      <c r="E62" s="2"/>
      <c r="F62" s="2"/>
      <c r="I62" s="66" t="s">
        <v>43</v>
      </c>
      <c r="J62" s="67"/>
      <c r="K62" s="67"/>
      <c r="L62" s="68">
        <v>1.0383317469931708E-2</v>
      </c>
      <c r="M62" s="68">
        <v>4.4617624389826194E-2</v>
      </c>
      <c r="N62" s="69">
        <f t="shared" si="0"/>
        <v>3.4234306919894486</v>
      </c>
      <c r="O62" s="2"/>
      <c r="P62" s="2"/>
      <c r="Q62" s="8"/>
    </row>
    <row r="63" spans="2:17" x14ac:dyDescent="0.25">
      <c r="B63" s="7"/>
      <c r="C63" s="2"/>
      <c r="D63" s="2"/>
      <c r="E63" s="2"/>
      <c r="F63" s="2"/>
      <c r="I63" s="60" t="s">
        <v>47</v>
      </c>
      <c r="J63" s="2"/>
      <c r="K63" s="2"/>
      <c r="L63" s="2"/>
      <c r="M63" s="2"/>
      <c r="N63" s="58"/>
      <c r="O63" s="2"/>
      <c r="P63" s="2"/>
      <c r="Q63" s="8"/>
    </row>
    <row r="64" spans="2:17" x14ac:dyDescent="0.25">
      <c r="B64" s="7"/>
      <c r="C64" s="2"/>
      <c r="D64" s="2"/>
      <c r="E64" s="2"/>
      <c r="F64" s="2"/>
      <c r="I64" s="62" t="s">
        <v>44</v>
      </c>
      <c r="J64" s="63"/>
      <c r="K64" s="63"/>
      <c r="L64" s="64">
        <v>-4.0809499916373948E-2</v>
      </c>
      <c r="M64" s="64">
        <v>6.9747166521358928E-3</v>
      </c>
      <c r="N64" s="65">
        <f t="shared" si="0"/>
        <v>4.7784216568509841</v>
      </c>
      <c r="O64" s="2"/>
      <c r="P64" s="2"/>
      <c r="Q64" s="8"/>
    </row>
    <row r="65" spans="2:17" x14ac:dyDescent="0.25">
      <c r="B65" s="7"/>
      <c r="C65" s="2"/>
      <c r="D65" s="2"/>
      <c r="E65" s="2"/>
      <c r="F65" s="2"/>
      <c r="I65" s="66" t="s">
        <v>45</v>
      </c>
      <c r="J65" s="67"/>
      <c r="K65" s="67"/>
      <c r="L65" s="68">
        <v>0.18461904007603347</v>
      </c>
      <c r="M65" s="68">
        <v>-5.1213478638764465E-2</v>
      </c>
      <c r="N65" s="69">
        <f t="shared" si="0"/>
        <v>-23.583251871479792</v>
      </c>
      <c r="O65" s="2"/>
      <c r="P65" s="2"/>
      <c r="Q65" s="8"/>
    </row>
    <row r="66" spans="2:17" x14ac:dyDescent="0.25">
      <c r="B66" s="7"/>
      <c r="C66" s="2"/>
      <c r="D66" s="2"/>
      <c r="E66" s="2"/>
      <c r="F66" s="2"/>
      <c r="I66" s="59" t="s">
        <v>52</v>
      </c>
      <c r="J66" s="2"/>
      <c r="K66" s="2"/>
      <c r="L66" s="2"/>
      <c r="M66" s="2"/>
      <c r="N66" s="2"/>
      <c r="O66" s="2"/>
      <c r="P66" s="2"/>
      <c r="Q66" s="8"/>
    </row>
    <row r="67" spans="2:17" x14ac:dyDescent="0.25">
      <c r="B67" s="7"/>
      <c r="C67" s="2"/>
      <c r="D67" s="2"/>
      <c r="E67" s="2"/>
      <c r="F67" s="2"/>
      <c r="I67" s="2"/>
      <c r="J67" s="2"/>
      <c r="K67" s="2"/>
      <c r="L67" s="2"/>
      <c r="M67" s="2"/>
      <c r="N67" s="2"/>
      <c r="O67" s="2"/>
      <c r="P67" s="2"/>
      <c r="Q67" s="8"/>
    </row>
    <row r="68" spans="2:17" x14ac:dyDescent="0.25"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1"/>
    </row>
  </sheetData>
  <mergeCells count="14">
    <mergeCell ref="B1:Q2"/>
    <mergeCell ref="C7:O7"/>
    <mergeCell ref="D12:N12"/>
    <mergeCell ref="D14:H15"/>
    <mergeCell ref="I14:N14"/>
    <mergeCell ref="O14:O15"/>
    <mergeCell ref="C9:P11"/>
    <mergeCell ref="C57:G60"/>
    <mergeCell ref="D25:N25"/>
    <mergeCell ref="C31:O31"/>
    <mergeCell ref="C33:O34"/>
    <mergeCell ref="C36:M36"/>
    <mergeCell ref="C53:O53"/>
    <mergeCell ref="I55:N5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zoomScale="85" zoomScaleNormal="85" workbookViewId="0">
      <selection activeCell="A8" sqref="A8"/>
    </sheetView>
  </sheetViews>
  <sheetFormatPr baseColWidth="10" defaultColWidth="0" defaultRowHeight="15" x14ac:dyDescent="0.25"/>
  <cols>
    <col min="1" max="2" width="11.7109375" style="1" customWidth="1"/>
    <col min="3" max="16" width="10.7109375" style="1" customWidth="1"/>
    <col min="17" max="17" width="11.7109375" style="1" customWidth="1"/>
    <col min="18" max="18" width="11.140625" style="1" customWidth="1"/>
    <col min="19" max="16384" width="11.42578125" style="1" hidden="1"/>
  </cols>
  <sheetData>
    <row r="1" spans="2:17" ht="15" customHeight="1" x14ac:dyDescent="0.25">
      <c r="B1" s="142" t="s">
        <v>94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2:17" ht="15" customHeight="1" x14ac:dyDescent="0.25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spans="2:17" x14ac:dyDescent="0.25">
      <c r="B3" s="14" t="str">
        <f>+C7</f>
        <v>1. Variación % anual del Índice General del Precios al Consumidor, según grupos de consumo</v>
      </c>
      <c r="C3" s="15"/>
      <c r="D3" s="15"/>
      <c r="E3" s="15"/>
      <c r="F3" s="15"/>
      <c r="G3" s="15"/>
      <c r="H3" s="14"/>
      <c r="I3" s="16"/>
      <c r="J3" s="16" t="str">
        <f>+C53</f>
        <v>3. Variación del IPC de productos emblemáticos</v>
      </c>
      <c r="K3" s="16"/>
      <c r="L3" s="16"/>
      <c r="M3" s="14"/>
      <c r="N3" s="17"/>
      <c r="O3" s="17"/>
      <c r="P3" s="17"/>
      <c r="Q3" s="17"/>
    </row>
    <row r="4" spans="2:17" x14ac:dyDescent="0.25">
      <c r="B4" s="14" t="str">
        <f>+C31</f>
        <v>2. Variación % mensual del Índice General del Precios al Consumidor, según grupos de consumo</v>
      </c>
      <c r="C4" s="15"/>
      <c r="D4" s="15"/>
      <c r="E4" s="15"/>
      <c r="F4" s="15"/>
      <c r="G4" s="15"/>
      <c r="H4" s="14"/>
      <c r="I4" s="16"/>
      <c r="J4" s="16"/>
      <c r="K4" s="16"/>
      <c r="L4" s="16"/>
      <c r="M4" s="14"/>
      <c r="N4" s="17"/>
      <c r="O4" s="17"/>
      <c r="P4" s="17"/>
      <c r="Q4" s="17"/>
    </row>
    <row r="6" spans="2:17" x14ac:dyDescent="0.25"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</row>
    <row r="7" spans="2:17" x14ac:dyDescent="0.25">
      <c r="B7" s="29"/>
      <c r="C7" s="125" t="s">
        <v>26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11"/>
      <c r="Q7" s="30"/>
    </row>
    <row r="8" spans="2:17" x14ac:dyDescent="0.25">
      <c r="B8" s="2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0"/>
    </row>
    <row r="9" spans="2:17" ht="15" customHeight="1" x14ac:dyDescent="0.25">
      <c r="B9" s="29"/>
      <c r="C9" s="126" t="str">
        <f>+CONCATENATE("La variación anual de enero a diciembre 2016 en esta región registró una tasa de ",   FIXED(N16*100, 1 ), "%, impulsado por el aumento general en los precios del grupo ",D17, " que registró un incremento del ",FIXED(N17*100, 1 ), "% como principal grupo de consumo, cabe resaltar el aumento en los precios de  ", D20, " en ",FIXED(N20*100, 1 ), "%. El grupo de Alquiler de vivienda, comb. y electricidad con el de Transportes y Comunicaciones registraron caidas en sus Índices de precios.")</f>
        <v>La variación anual de enero a diciembre 2016 en esta región registró una tasa de 2.4%, impulsado por el aumento general en los precios del grupo Alimentos y bebidas que registró un incremento del 2.4% como principal grupo de consumo, cabe resaltar el aumento en los precios de  Muebles, enseres del hogar y mante. en 6.7%. El grupo de Alquiler de vivienda, comb. y electricidad con el de Transportes y Comunicaciones registraron caidas en sus Índices de precios.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31"/>
    </row>
    <row r="10" spans="2:17" x14ac:dyDescent="0.25">
      <c r="B10" s="29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31"/>
    </row>
    <row r="11" spans="2:17" x14ac:dyDescent="0.25">
      <c r="B11" s="29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31"/>
    </row>
    <row r="12" spans="2:17" x14ac:dyDescent="0.25">
      <c r="B12" s="29"/>
      <c r="C12" s="2"/>
      <c r="D12" s="136" t="s">
        <v>25</v>
      </c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2"/>
      <c r="P12" s="2"/>
      <c r="Q12" s="32"/>
    </row>
    <row r="13" spans="2:17" x14ac:dyDescent="0.25">
      <c r="B13" s="29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32"/>
    </row>
    <row r="14" spans="2:17" x14ac:dyDescent="0.25">
      <c r="B14" s="29"/>
      <c r="C14" s="2"/>
      <c r="D14" s="127" t="s">
        <v>6</v>
      </c>
      <c r="E14" s="128"/>
      <c r="F14" s="128"/>
      <c r="G14" s="128"/>
      <c r="H14" s="129"/>
      <c r="I14" s="133" t="s">
        <v>5</v>
      </c>
      <c r="J14" s="134"/>
      <c r="K14" s="134"/>
      <c r="L14" s="134"/>
      <c r="M14" s="134"/>
      <c r="N14" s="135"/>
      <c r="O14" s="138" t="s">
        <v>81</v>
      </c>
      <c r="P14" s="2"/>
      <c r="Q14" s="32"/>
    </row>
    <row r="15" spans="2:17" x14ac:dyDescent="0.25">
      <c r="B15" s="29"/>
      <c r="C15" s="2"/>
      <c r="D15" s="130"/>
      <c r="E15" s="131"/>
      <c r="F15" s="131"/>
      <c r="G15" s="131"/>
      <c r="H15" s="132"/>
      <c r="I15" s="41">
        <v>2011</v>
      </c>
      <c r="J15" s="41">
        <v>2012</v>
      </c>
      <c r="K15" s="41">
        <v>2013</v>
      </c>
      <c r="L15" s="41">
        <v>2014</v>
      </c>
      <c r="M15" s="41">
        <v>2015</v>
      </c>
      <c r="N15" s="41">
        <v>2016</v>
      </c>
      <c r="O15" s="139"/>
      <c r="P15" s="2"/>
      <c r="Q15" s="32"/>
    </row>
    <row r="16" spans="2:17" x14ac:dyDescent="0.25">
      <c r="B16" s="29"/>
      <c r="C16" s="2"/>
      <c r="D16" s="38" t="s">
        <v>7</v>
      </c>
      <c r="E16" s="21"/>
      <c r="F16" s="21"/>
      <c r="G16" s="21"/>
      <c r="H16" s="22"/>
      <c r="I16" s="37">
        <v>5.2834554569996195E-2</v>
      </c>
      <c r="J16" s="24">
        <v>1.4285714285714235E-2</v>
      </c>
      <c r="K16" s="24">
        <v>3.1419284940411574E-2</v>
      </c>
      <c r="L16" s="24">
        <v>2.8886554621848859E-2</v>
      </c>
      <c r="M16" s="24">
        <v>3.6668368215075686E-2</v>
      </c>
      <c r="N16" s="24">
        <v>2.388182191218724E-2</v>
      </c>
      <c r="O16" s="113">
        <v>1.6500571801993047E-2</v>
      </c>
      <c r="P16" s="2"/>
      <c r="Q16" s="32"/>
    </row>
    <row r="17" spans="2:17" x14ac:dyDescent="0.25">
      <c r="B17" s="29"/>
      <c r="C17" s="2"/>
      <c r="D17" s="42" t="s">
        <v>8</v>
      </c>
      <c r="E17" s="21"/>
      <c r="F17" s="21"/>
      <c r="G17" s="21"/>
      <c r="H17" s="22"/>
      <c r="I17" s="25">
        <v>7.522336439619548E-2</v>
      </c>
      <c r="J17" s="25">
        <v>1.5904217298070122E-2</v>
      </c>
      <c r="K17" s="25">
        <v>3.1222515391380767E-2</v>
      </c>
      <c r="L17" s="25">
        <v>3.5991471215351734E-2</v>
      </c>
      <c r="M17" s="25">
        <v>5.9356219642710206E-2</v>
      </c>
      <c r="N17" s="25">
        <v>2.3702207025178668E-2</v>
      </c>
      <c r="O17" s="25">
        <v>7.7782056218715923E-3</v>
      </c>
      <c r="P17" s="2"/>
      <c r="Q17" s="32"/>
    </row>
    <row r="18" spans="2:17" x14ac:dyDescent="0.25">
      <c r="B18" s="29"/>
      <c r="C18" s="2"/>
      <c r="D18" s="42" t="s">
        <v>9</v>
      </c>
      <c r="E18" s="21"/>
      <c r="F18" s="21"/>
      <c r="G18" s="21"/>
      <c r="H18" s="22"/>
      <c r="I18" s="25">
        <v>1.8574938574938527E-2</v>
      </c>
      <c r="J18" s="25">
        <v>2.5183326900810599E-2</v>
      </c>
      <c r="K18" s="25">
        <v>3.9247058823529413E-2</v>
      </c>
      <c r="L18" s="25">
        <v>4.0662923383445015E-2</v>
      </c>
      <c r="M18" s="25">
        <v>1.7404925593943021E-2</v>
      </c>
      <c r="N18" s="25">
        <v>3.7122572919339625E-2</v>
      </c>
      <c r="O18" s="25">
        <v>3.9712427250941484E-2</v>
      </c>
      <c r="P18" s="2"/>
      <c r="Q18" s="32"/>
    </row>
    <row r="19" spans="2:17" x14ac:dyDescent="0.25">
      <c r="B19" s="29"/>
      <c r="C19" s="2"/>
      <c r="D19" s="42" t="s">
        <v>13</v>
      </c>
      <c r="E19" s="21"/>
      <c r="F19" s="21"/>
      <c r="G19" s="21"/>
      <c r="H19" s="22"/>
      <c r="I19" s="25">
        <v>2.5569760978321421E-2</v>
      </c>
      <c r="J19" s="25">
        <v>1.3188798554652159E-2</v>
      </c>
      <c r="K19" s="25">
        <v>7.7478601997146956E-2</v>
      </c>
      <c r="L19" s="25">
        <v>3.1526685974348378E-2</v>
      </c>
      <c r="M19" s="25">
        <v>4.0590405904059157E-2</v>
      </c>
      <c r="N19" s="25">
        <v>-2.8214616096207235E-2</v>
      </c>
      <c r="O19" s="25">
        <v>-3.1359951047881363E-2</v>
      </c>
      <c r="P19" s="2"/>
      <c r="Q19" s="32"/>
    </row>
    <row r="20" spans="2:17" x14ac:dyDescent="0.25">
      <c r="B20" s="29"/>
      <c r="C20" s="2"/>
      <c r="D20" s="42" t="s">
        <v>14</v>
      </c>
      <c r="E20" s="21"/>
      <c r="F20" s="21"/>
      <c r="G20" s="21"/>
      <c r="H20" s="22"/>
      <c r="I20" s="25">
        <v>1.6835335287997744E-2</v>
      </c>
      <c r="J20" s="25">
        <v>1.1626825411589659E-2</v>
      </c>
      <c r="K20" s="25">
        <v>3.9352703199705852E-2</v>
      </c>
      <c r="L20" s="25">
        <v>2.689313517338987E-2</v>
      </c>
      <c r="M20" s="25">
        <v>2.2053756030324001E-2</v>
      </c>
      <c r="N20" s="25">
        <v>6.700944032366829E-2</v>
      </c>
      <c r="O20" s="25">
        <v>6.4318143601816091E-2</v>
      </c>
      <c r="P20" s="2"/>
      <c r="Q20" s="32"/>
    </row>
    <row r="21" spans="2:17" x14ac:dyDescent="0.25">
      <c r="B21" s="29"/>
      <c r="C21" s="2"/>
      <c r="D21" s="42" t="s">
        <v>10</v>
      </c>
      <c r="E21" s="21"/>
      <c r="F21" s="21"/>
      <c r="G21" s="21"/>
      <c r="H21" s="22"/>
      <c r="I21" s="25">
        <v>6.9475867269984892E-2</v>
      </c>
      <c r="J21" s="25">
        <v>3.4905244601145746E-2</v>
      </c>
      <c r="K21" s="25">
        <v>3.4068648326377682E-2</v>
      </c>
      <c r="L21" s="25">
        <v>2.1991598715097593E-2</v>
      </c>
      <c r="M21" s="25">
        <v>6.3507414571244425E-2</v>
      </c>
      <c r="N21" s="25">
        <v>6.1609578660200004E-2</v>
      </c>
      <c r="O21" s="25">
        <v>7.98605849371119E-2</v>
      </c>
      <c r="P21" s="2"/>
      <c r="Q21" s="32"/>
    </row>
    <row r="22" spans="2:17" x14ac:dyDescent="0.25">
      <c r="B22" s="29"/>
      <c r="C22" s="2"/>
      <c r="D22" s="42" t="s">
        <v>11</v>
      </c>
      <c r="E22" s="21"/>
      <c r="F22" s="21"/>
      <c r="G22" s="21"/>
      <c r="H22" s="22"/>
      <c r="I22" s="25">
        <v>5.8754750073078066E-2</v>
      </c>
      <c r="J22" s="25">
        <v>-1.1687833609423826E-2</v>
      </c>
      <c r="K22" s="25">
        <v>1.117422478815544E-2</v>
      </c>
      <c r="L22" s="25">
        <v>-5.6174601712865035E-3</v>
      </c>
      <c r="M22" s="25">
        <v>-1.6114095202815371E-2</v>
      </c>
      <c r="N22" s="25">
        <v>-7.8125E-3</v>
      </c>
      <c r="O22" s="25">
        <v>-3.9043900580898461E-3</v>
      </c>
      <c r="P22" s="2"/>
      <c r="Q22" s="32"/>
    </row>
    <row r="23" spans="2:17" x14ac:dyDescent="0.25">
      <c r="B23" s="29"/>
      <c r="C23" s="2"/>
      <c r="D23" s="42" t="s">
        <v>15</v>
      </c>
      <c r="E23" s="21"/>
      <c r="F23" s="21"/>
      <c r="G23" s="21"/>
      <c r="H23" s="22"/>
      <c r="I23" s="25">
        <v>9.001879513304889E-3</v>
      </c>
      <c r="J23" s="25">
        <v>1.4509803921568754E-2</v>
      </c>
      <c r="K23" s="25">
        <v>1.1306532663316604E-2</v>
      </c>
      <c r="L23" s="25">
        <v>2.7138079311992191E-2</v>
      </c>
      <c r="M23" s="25">
        <v>5.7679784165969306E-3</v>
      </c>
      <c r="N23" s="25">
        <v>4.1531773193969057E-2</v>
      </c>
      <c r="O23" s="25">
        <v>3.8937073260749244E-2</v>
      </c>
      <c r="P23" s="2"/>
      <c r="Q23" s="32"/>
    </row>
    <row r="24" spans="2:17" x14ac:dyDescent="0.25">
      <c r="B24" s="29"/>
      <c r="C24" s="2"/>
      <c r="D24" s="42" t="s">
        <v>12</v>
      </c>
      <c r="E24" s="21"/>
      <c r="F24" s="21"/>
      <c r="G24" s="21"/>
      <c r="I24" s="24">
        <v>4.3478260869565188E-2</v>
      </c>
      <c r="J24" s="24">
        <v>2.8709917971663002E-2</v>
      </c>
      <c r="K24" s="24">
        <v>3.7151141718013703E-2</v>
      </c>
      <c r="L24" s="24">
        <v>2.3501659968548028E-2</v>
      </c>
      <c r="M24" s="24">
        <v>1.2718736662398644E-2</v>
      </c>
      <c r="N24" s="24">
        <v>4.1385704652730837E-2</v>
      </c>
      <c r="O24" s="24">
        <v>4.5328632586250306E-2</v>
      </c>
      <c r="P24" s="2"/>
      <c r="Q24" s="32"/>
    </row>
    <row r="25" spans="2:17" x14ac:dyDescent="0.25">
      <c r="B25" s="29"/>
      <c r="C25" s="2"/>
      <c r="D25" s="124" t="s">
        <v>16</v>
      </c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2"/>
      <c r="P25" s="2"/>
      <c r="Q25" s="32"/>
    </row>
    <row r="26" spans="2:17" x14ac:dyDescent="0.25">
      <c r="B26" s="2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32"/>
    </row>
    <row r="27" spans="2:17" x14ac:dyDescent="0.25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5"/>
    </row>
    <row r="30" spans="2:17" x14ac:dyDescent="0.25"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8"/>
    </row>
    <row r="31" spans="2:17" x14ac:dyDescent="0.25">
      <c r="B31" s="29"/>
      <c r="C31" s="125" t="s">
        <v>27</v>
      </c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11"/>
      <c r="Q31" s="32"/>
    </row>
    <row r="32" spans="2:17" x14ac:dyDescent="0.25">
      <c r="B32" s="2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2"/>
    </row>
    <row r="33" spans="2:17" x14ac:dyDescent="0.25">
      <c r="B33" s="29"/>
      <c r="C33" s="119" t="str">
        <f>+CONCATENATE("El mes con mayor crecimiento (mensual) fue ", M38,", creciendo ", FIXED(M39*100,1),"% en relación a ", L38," del mismo año. En tanto que en ",G38, " se registró una disminución de ",FIXED(G39*100,1),"% en relación a ",F38,". ")</f>
        <v xml:space="preserve">El mes con mayor crecimiento (mensual) fue Octubre, creciendo 1.4% en relación a Septiembre del mismo año. En tanto que en Abril se registró una disminución de -0.5% en relación a Marzo. </v>
      </c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09"/>
      <c r="Q33" s="32"/>
    </row>
    <row r="34" spans="2:17" x14ac:dyDescent="0.25">
      <c r="B34" s="2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09"/>
      <c r="Q34" s="32"/>
    </row>
    <row r="35" spans="2:17" x14ac:dyDescent="0.25">
      <c r="B35" s="2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32"/>
    </row>
    <row r="36" spans="2:17" x14ac:dyDescent="0.25">
      <c r="B36" s="29"/>
      <c r="C36" s="136" t="s">
        <v>24</v>
      </c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2"/>
      <c r="O36" s="2"/>
      <c r="P36" s="2"/>
      <c r="Q36" s="32"/>
    </row>
    <row r="37" spans="2:17" x14ac:dyDescent="0.25">
      <c r="B37" s="29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32"/>
    </row>
    <row r="38" spans="2:17" x14ac:dyDescent="0.25">
      <c r="B38" s="29"/>
      <c r="C38" s="43" t="s">
        <v>0</v>
      </c>
      <c r="D38" s="44" t="s">
        <v>28</v>
      </c>
      <c r="E38" s="44" t="s">
        <v>29</v>
      </c>
      <c r="F38" s="44" t="s">
        <v>30</v>
      </c>
      <c r="G38" s="44" t="s">
        <v>31</v>
      </c>
      <c r="H38" s="44" t="s">
        <v>32</v>
      </c>
      <c r="I38" s="44" t="s">
        <v>33</v>
      </c>
      <c r="J38" s="44" t="s">
        <v>34</v>
      </c>
      <c r="K38" s="44" t="s">
        <v>35</v>
      </c>
      <c r="L38" s="44" t="s">
        <v>36</v>
      </c>
      <c r="M38" s="44" t="s">
        <v>37</v>
      </c>
      <c r="N38" s="44" t="s">
        <v>38</v>
      </c>
      <c r="O38" s="44" t="s">
        <v>39</v>
      </c>
      <c r="P38" s="44" t="s">
        <v>82</v>
      </c>
      <c r="Q38" s="32"/>
    </row>
    <row r="39" spans="2:17" x14ac:dyDescent="0.25">
      <c r="B39" s="29"/>
      <c r="C39" s="51" t="s">
        <v>18</v>
      </c>
      <c r="D39" s="46">
        <v>4.6778826425935005E-3</v>
      </c>
      <c r="E39" s="46">
        <v>-4.574415945106991E-3</v>
      </c>
      <c r="F39" s="46">
        <v>-7.3855243722309449E-4</v>
      </c>
      <c r="G39" s="46">
        <v>-5.1736881005173263E-3</v>
      </c>
      <c r="H39" s="46">
        <v>-1.8160805679379166E-3</v>
      </c>
      <c r="I39" s="46">
        <v>-1.1577902745616431E-3</v>
      </c>
      <c r="J39" s="46">
        <v>1.8214936247722413E-3</v>
      </c>
      <c r="K39" s="46">
        <v>1.4049586776858636E-3</v>
      </c>
      <c r="L39" s="46">
        <v>5.2818354378145749E-3</v>
      </c>
      <c r="M39" s="46">
        <v>1.4284541499055781E-2</v>
      </c>
      <c r="N39" s="46">
        <v>5.3419668150544997E-3</v>
      </c>
      <c r="O39" s="46">
        <v>4.4279848643427044E-3</v>
      </c>
      <c r="P39" s="113">
        <v>-2.5649246553383076E-3</v>
      </c>
      <c r="Q39" s="32"/>
    </row>
    <row r="40" spans="2:17" x14ac:dyDescent="0.25">
      <c r="B40" s="29"/>
      <c r="C40" s="36" t="s">
        <v>19</v>
      </c>
      <c r="D40" s="24">
        <v>9.092322039166767E-3</v>
      </c>
      <c r="E40" s="24">
        <v>-1.2706969580284944E-2</v>
      </c>
      <c r="F40" s="24">
        <v>-8.034321372854758E-3</v>
      </c>
      <c r="G40" s="24">
        <v>-8.9643783911299568E-3</v>
      </c>
      <c r="H40" s="24">
        <v>-7.0618106799967828E-3</v>
      </c>
      <c r="I40" s="24">
        <v>-2.7968675083905881E-3</v>
      </c>
      <c r="J40" s="24">
        <v>1.3622886449233818E-3</v>
      </c>
      <c r="K40" s="24">
        <v>8.7227912932139606E-3</v>
      </c>
      <c r="L40" s="24">
        <v>8.8060293534311107E-3</v>
      </c>
      <c r="M40" s="24">
        <v>2.5086505190311303E-2</v>
      </c>
      <c r="N40" s="24">
        <v>5.9071729957806962E-3</v>
      </c>
      <c r="O40" s="24">
        <v>4.6522269676629868E-3</v>
      </c>
      <c r="P40" s="25">
        <v>-6.6044181279888425E-3</v>
      </c>
      <c r="Q40" s="32"/>
    </row>
    <row r="41" spans="2:17" x14ac:dyDescent="0.25">
      <c r="B41" s="29"/>
      <c r="C41" s="36" t="s">
        <v>20</v>
      </c>
      <c r="D41" s="24">
        <v>-5.9875117611829509E-4</v>
      </c>
      <c r="E41" s="24">
        <v>2.8243752139678335E-3</v>
      </c>
      <c r="F41" s="24">
        <v>5.5474950926004407E-3</v>
      </c>
      <c r="G41" s="24">
        <v>5.9412663384827979E-4</v>
      </c>
      <c r="H41" s="24">
        <v>6.19221307998985E-3</v>
      </c>
      <c r="I41" s="24">
        <v>8.430281571403242E-4</v>
      </c>
      <c r="J41" s="24">
        <v>2.6954177897575704E-3</v>
      </c>
      <c r="K41" s="24">
        <v>7.5604838709675271E-4</v>
      </c>
      <c r="L41" s="24">
        <v>9.2336103416434945E-4</v>
      </c>
      <c r="M41" s="24">
        <v>1.8450184501845879E-3</v>
      </c>
      <c r="N41" s="24">
        <v>4.3529214799933325E-3</v>
      </c>
      <c r="O41" s="24">
        <v>1.0585097516252695E-2</v>
      </c>
      <c r="P41" s="25">
        <v>1.8969072164949363E-3</v>
      </c>
      <c r="Q41" s="32"/>
    </row>
    <row r="42" spans="2:17" x14ac:dyDescent="0.25">
      <c r="B42" s="29"/>
      <c r="C42" s="36" t="s">
        <v>4</v>
      </c>
      <c r="D42" s="24">
        <v>7.8630897317299997E-3</v>
      </c>
      <c r="E42" s="24">
        <v>2.1416551935138362E-3</v>
      </c>
      <c r="F42" s="24">
        <v>1.3738360555639595E-3</v>
      </c>
      <c r="G42" s="24">
        <v>-8.3079268292680641E-3</v>
      </c>
      <c r="H42" s="24">
        <v>4.6883406348472434E-3</v>
      </c>
      <c r="I42" s="24">
        <v>8.4149326805404989E-4</v>
      </c>
      <c r="J42" s="24">
        <v>6.8791561568426474E-4</v>
      </c>
      <c r="K42" s="24">
        <v>-4.3385273449434769E-2</v>
      </c>
      <c r="L42" s="24">
        <v>7.9846694346796809E-5</v>
      </c>
      <c r="M42" s="24">
        <v>4.3113772455090071E-3</v>
      </c>
      <c r="N42" s="24">
        <v>9.9371969154939954E-3</v>
      </c>
      <c r="O42" s="24">
        <v>-7.7141057934508872E-3</v>
      </c>
      <c r="P42" s="25">
        <v>4.6009836585751973E-3</v>
      </c>
      <c r="Q42" s="32"/>
    </row>
    <row r="43" spans="2:17" x14ac:dyDescent="0.25">
      <c r="B43" s="29"/>
      <c r="C43" s="36" t="s">
        <v>21</v>
      </c>
      <c r="D43" s="24">
        <v>2.5286581254213569E-3</v>
      </c>
      <c r="E43" s="24">
        <v>6.6420043719523925E-3</v>
      </c>
      <c r="F43" s="24">
        <v>3.2573289902280145E-3</v>
      </c>
      <c r="G43" s="24">
        <v>7.492507492505851E-4</v>
      </c>
      <c r="H43" s="24">
        <v>7.2373346643375136E-3</v>
      </c>
      <c r="I43" s="24">
        <v>4.9554013875119374E-4</v>
      </c>
      <c r="J43" s="24">
        <v>6.5213802212316097E-3</v>
      </c>
      <c r="K43" s="24">
        <v>3.2805708193224259E-3</v>
      </c>
      <c r="L43" s="24">
        <v>1.0708738657729144E-2</v>
      </c>
      <c r="M43" s="24">
        <v>9.8673568424458846E-3</v>
      </c>
      <c r="N43" s="24">
        <v>1.065193016178112E-2</v>
      </c>
      <c r="O43" s="24">
        <v>3.1698232823520467E-3</v>
      </c>
      <c r="P43" s="25">
        <v>0</v>
      </c>
      <c r="Q43" s="32"/>
    </row>
    <row r="44" spans="2:17" x14ac:dyDescent="0.25">
      <c r="B44" s="29"/>
      <c r="C44" s="36" t="s">
        <v>3</v>
      </c>
      <c r="D44" s="24">
        <v>1.5156107911473704E-4</v>
      </c>
      <c r="E44" s="24">
        <v>2.0457645097742283E-3</v>
      </c>
      <c r="F44" s="24">
        <v>1.3610586011343351E-3</v>
      </c>
      <c r="G44" s="24">
        <v>1.3592086385261215E-3</v>
      </c>
      <c r="H44" s="24">
        <v>2.4885001131134121E-3</v>
      </c>
      <c r="I44" s="24">
        <v>-6.76997141567659E-4</v>
      </c>
      <c r="J44" s="24">
        <v>3.3872788859616865E-3</v>
      </c>
      <c r="K44" s="24">
        <v>7.1267816954236896E-3</v>
      </c>
      <c r="L44" s="24">
        <v>5.2886405959031713E-3</v>
      </c>
      <c r="M44" s="24">
        <v>5.5572021339655997E-3</v>
      </c>
      <c r="N44" s="24">
        <v>1.9895365116793018E-2</v>
      </c>
      <c r="O44" s="24">
        <v>1.2137851311321501E-2</v>
      </c>
      <c r="P44" s="25">
        <v>1.7345991862374177E-2</v>
      </c>
      <c r="Q44" s="32"/>
    </row>
    <row r="45" spans="2:17" x14ac:dyDescent="0.25">
      <c r="B45" s="29"/>
      <c r="C45" s="36" t="s">
        <v>22</v>
      </c>
      <c r="D45" s="24">
        <v>-1.1577560240963791E-2</v>
      </c>
      <c r="E45" s="24">
        <v>-8.4753832968288423E-3</v>
      </c>
      <c r="F45" s="24">
        <v>3.8417210910486332E-3</v>
      </c>
      <c r="G45" s="24">
        <v>-4.2097206276310306E-3</v>
      </c>
      <c r="H45" s="24">
        <v>8.6471944657962041E-4</v>
      </c>
      <c r="I45" s="24">
        <v>2.1119324181626542E-3</v>
      </c>
      <c r="J45" s="24">
        <v>1.436919245138446E-3</v>
      </c>
      <c r="K45" s="24">
        <v>-6.6003443657931538E-3</v>
      </c>
      <c r="L45" s="24">
        <v>-1.444390948483254E-3</v>
      </c>
      <c r="M45" s="24">
        <v>2.5072324011570224E-3</v>
      </c>
      <c r="N45" s="24">
        <v>3.3666794921123344E-3</v>
      </c>
      <c r="O45" s="24">
        <v>1.0545489406576403E-2</v>
      </c>
      <c r="P45" s="25">
        <v>-7.6842804288018707E-3</v>
      </c>
      <c r="Q45" s="32"/>
    </row>
    <row r="46" spans="2:17" x14ac:dyDescent="0.25">
      <c r="B46" s="29"/>
      <c r="C46" s="36" t="s">
        <v>23</v>
      </c>
      <c r="D46" s="24">
        <v>2.4974562945148104E-3</v>
      </c>
      <c r="E46" s="24">
        <v>1.7438641815833211E-2</v>
      </c>
      <c r="F46" s="24">
        <v>2.103926725310612E-2</v>
      </c>
      <c r="G46" s="24">
        <v>1.5987210231813709E-3</v>
      </c>
      <c r="H46" s="24">
        <v>6.2073246430793816E-4</v>
      </c>
      <c r="I46" s="24">
        <v>-1.7724211272598378E-3</v>
      </c>
      <c r="J46" s="24">
        <v>2.2194602272727071E-3</v>
      </c>
      <c r="K46" s="24">
        <v>0</v>
      </c>
      <c r="L46" s="24">
        <v>5.3149083178327672E-4</v>
      </c>
      <c r="M46" s="24">
        <v>2.6560424966803886E-4</v>
      </c>
      <c r="N46" s="24">
        <v>-2.3898035050452515E-3</v>
      </c>
      <c r="O46" s="24">
        <v>-9.7595599325706051E-4</v>
      </c>
      <c r="P46" s="25">
        <v>0</v>
      </c>
      <c r="Q46" s="32"/>
    </row>
    <row r="47" spans="2:17" x14ac:dyDescent="0.25">
      <c r="B47" s="29"/>
      <c r="C47" s="36" t="s">
        <v>2</v>
      </c>
      <c r="D47" s="24">
        <v>4.13014160485492E-3</v>
      </c>
      <c r="E47" s="24">
        <v>2.7700831024930483E-3</v>
      </c>
      <c r="F47" s="24">
        <v>7.5339025615273059E-4</v>
      </c>
      <c r="G47" s="24">
        <v>2.5094102885825365E-4</v>
      </c>
      <c r="H47" s="24">
        <v>6.0210737581536389E-3</v>
      </c>
      <c r="I47" s="24">
        <v>2.0781379883625384E-3</v>
      </c>
      <c r="J47" s="24">
        <v>1.9079220240565409E-3</v>
      </c>
      <c r="K47" s="24">
        <v>7.4515648286139768E-3</v>
      </c>
      <c r="L47" s="24">
        <v>3.1229454306376248E-3</v>
      </c>
      <c r="M47" s="24">
        <v>4.3421268228740484E-3</v>
      </c>
      <c r="N47" s="24">
        <v>1.4683089974711905E-3</v>
      </c>
      <c r="O47" s="24">
        <v>6.3533436507290375E-3</v>
      </c>
      <c r="P47" s="24">
        <v>7.9320113314447216E-3</v>
      </c>
      <c r="Q47" s="32"/>
    </row>
    <row r="48" spans="2:17" x14ac:dyDescent="0.25">
      <c r="B48" s="29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2"/>
    </row>
    <row r="49" spans="2:17" x14ac:dyDescent="0.25"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5"/>
    </row>
    <row r="52" spans="2:17" x14ac:dyDescent="0.25"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</row>
    <row r="53" spans="2:17" x14ac:dyDescent="0.25">
      <c r="B53" s="7"/>
      <c r="C53" s="125" t="s">
        <v>50</v>
      </c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11"/>
      <c r="Q53" s="8"/>
    </row>
    <row r="54" spans="2:17" x14ac:dyDescent="0.25">
      <c r="B54" s="7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8"/>
    </row>
    <row r="55" spans="2:17" x14ac:dyDescent="0.25">
      <c r="B55" s="7"/>
      <c r="C55" s="2"/>
      <c r="D55" s="2"/>
      <c r="E55" s="2"/>
      <c r="F55" s="2"/>
      <c r="G55" s="2"/>
      <c r="H55" s="2"/>
      <c r="I55" s="136" t="s">
        <v>49</v>
      </c>
      <c r="J55" s="136"/>
      <c r="K55" s="136"/>
      <c r="L55" s="136"/>
      <c r="M55" s="136"/>
      <c r="N55" s="136"/>
      <c r="O55" s="2"/>
      <c r="P55" s="2"/>
      <c r="Q55" s="8"/>
    </row>
    <row r="56" spans="2:17" x14ac:dyDescent="0.25">
      <c r="B56" s="7"/>
      <c r="I56" s="2"/>
      <c r="J56" s="2"/>
      <c r="K56" s="52"/>
      <c r="L56" s="2"/>
      <c r="M56" s="2"/>
      <c r="N56" s="2"/>
      <c r="O56" s="2"/>
      <c r="P56" s="2"/>
      <c r="Q56" s="8"/>
    </row>
    <row r="57" spans="2:17" x14ac:dyDescent="0.25">
      <c r="B57" s="7"/>
      <c r="C57" s="119" t="str">
        <f>+CONCATENATE("Los alimentos son el principal componente de la canasta familiar. El Índice de precios al consumidor del ", I59, "  en la región tuvo un crecimiento de ", FIXED(100*M59,1),"%, en tanto los precios de ",I60, " tuvieron un crecimiento de ", FIXED(100*M60,1),"%. Por otro lado los precios por ", I64, ", disminuyeron", FIXED(100*M64,1), "% de enero a dicembre del 2016.")</f>
        <v>Los alimentos son el principal componente de la canasta familiar. El Índice de precios al consumidor del Azúcar  en la región tuvo un crecimiento de 9.2%, en tanto los precios de Leche, quesos y huevos tuvieron un crecimiento de 4.5%. Por otro lado los precios por Combustibles, disminuyeron-2.5% de enero a dicembre del 2016.</v>
      </c>
      <c r="D57" s="119"/>
      <c r="E57" s="119"/>
      <c r="F57" s="119"/>
      <c r="G57" s="119"/>
      <c r="I57" s="53" t="s">
        <v>40</v>
      </c>
      <c r="J57" s="54"/>
      <c r="K57" s="54"/>
      <c r="L57" s="55">
        <v>2015</v>
      </c>
      <c r="M57" s="55">
        <v>2016</v>
      </c>
      <c r="N57" s="56" t="s">
        <v>48</v>
      </c>
      <c r="O57" s="2"/>
      <c r="P57" s="2"/>
      <c r="Q57" s="8"/>
    </row>
    <row r="58" spans="2:17" x14ac:dyDescent="0.25">
      <c r="B58" s="7"/>
      <c r="C58" s="119"/>
      <c r="D58" s="119"/>
      <c r="E58" s="119"/>
      <c r="F58" s="119"/>
      <c r="G58" s="119"/>
      <c r="I58" s="60" t="s">
        <v>46</v>
      </c>
      <c r="J58" s="52"/>
      <c r="K58" s="52"/>
      <c r="L58" s="106"/>
      <c r="M58" s="106"/>
      <c r="N58" s="52"/>
      <c r="O58" s="2"/>
      <c r="P58" s="2"/>
      <c r="Q58" s="8"/>
    </row>
    <row r="59" spans="2:17" x14ac:dyDescent="0.25">
      <c r="B59" s="7"/>
      <c r="C59" s="119"/>
      <c r="D59" s="119"/>
      <c r="E59" s="119"/>
      <c r="F59" s="119"/>
      <c r="G59" s="119"/>
      <c r="I59" s="62" t="s">
        <v>41</v>
      </c>
      <c r="J59" s="63"/>
      <c r="K59" s="63"/>
      <c r="L59" s="64">
        <v>0.19001095690284897</v>
      </c>
      <c r="M59" s="64">
        <v>9.2380879306376062E-2</v>
      </c>
      <c r="N59" s="65">
        <f>+(M59-L59)*100</f>
        <v>-9.7630077596472908</v>
      </c>
      <c r="O59" s="2"/>
      <c r="P59" s="2"/>
      <c r="Q59" s="8"/>
    </row>
    <row r="60" spans="2:17" x14ac:dyDescent="0.25">
      <c r="B60" s="7"/>
      <c r="C60" s="119"/>
      <c r="D60" s="119"/>
      <c r="E60" s="119"/>
      <c r="F60" s="119"/>
      <c r="G60" s="119"/>
      <c r="I60" s="62" t="s">
        <v>42</v>
      </c>
      <c r="J60" s="63"/>
      <c r="K60" s="63"/>
      <c r="L60" s="64">
        <v>-4.6527085410436042E-3</v>
      </c>
      <c r="M60" s="64">
        <v>4.5075125208681177E-2</v>
      </c>
      <c r="N60" s="65">
        <f t="shared" ref="N60:N65" si="0">+(M60-L60)*100</f>
        <v>4.9727833749724777</v>
      </c>
      <c r="O60" s="2"/>
      <c r="P60" s="2"/>
      <c r="Q60" s="8"/>
    </row>
    <row r="61" spans="2:17" x14ac:dyDescent="0.25">
      <c r="B61" s="7"/>
      <c r="C61" s="2"/>
      <c r="D61" s="2"/>
      <c r="E61" s="2"/>
      <c r="F61" s="2"/>
      <c r="I61" s="62" t="s">
        <v>67</v>
      </c>
      <c r="J61" s="63"/>
      <c r="K61" s="63"/>
      <c r="L61" s="64">
        <v>-2.9922495830472018E-2</v>
      </c>
      <c r="M61" s="64">
        <v>2.538430420711979E-2</v>
      </c>
      <c r="N61" s="65">
        <f t="shared" si="0"/>
        <v>5.5306800037591808</v>
      </c>
      <c r="O61" s="2"/>
      <c r="P61" s="2"/>
      <c r="Q61" s="8"/>
    </row>
    <row r="62" spans="2:17" x14ac:dyDescent="0.25">
      <c r="B62" s="7"/>
      <c r="C62" s="2"/>
      <c r="D62" s="2"/>
      <c r="E62" s="2"/>
      <c r="F62" s="2"/>
      <c r="I62" s="66" t="s">
        <v>43</v>
      </c>
      <c r="J62" s="67"/>
      <c r="K62" s="67"/>
      <c r="L62" s="68">
        <v>3.098808150711263E-2</v>
      </c>
      <c r="M62" s="68">
        <v>-5.5563842482100334E-2</v>
      </c>
      <c r="N62" s="69">
        <f t="shared" si="0"/>
        <v>-8.6551923989212973</v>
      </c>
      <c r="O62" s="2"/>
      <c r="P62" s="2"/>
      <c r="Q62" s="8"/>
    </row>
    <row r="63" spans="2:17" x14ac:dyDescent="0.25">
      <c r="B63" s="7"/>
      <c r="C63" s="2"/>
      <c r="D63" s="2"/>
      <c r="E63" s="2"/>
      <c r="F63" s="2"/>
      <c r="I63" s="60" t="s">
        <v>47</v>
      </c>
      <c r="J63" s="2"/>
      <c r="K63" s="2"/>
      <c r="L63" s="2"/>
      <c r="M63" s="2"/>
      <c r="N63" s="58"/>
      <c r="O63" s="2"/>
      <c r="P63" s="2"/>
      <c r="Q63" s="8"/>
    </row>
    <row r="64" spans="2:17" x14ac:dyDescent="0.25">
      <c r="B64" s="7"/>
      <c r="C64" s="2"/>
      <c r="D64" s="2"/>
      <c r="E64" s="2"/>
      <c r="F64" s="2"/>
      <c r="I64" s="62" t="s">
        <v>44</v>
      </c>
      <c r="J64" s="63"/>
      <c r="K64" s="63"/>
      <c r="L64" s="64">
        <v>-4.6163955971742943E-2</v>
      </c>
      <c r="M64" s="64">
        <v>-2.5060282466414119E-2</v>
      </c>
      <c r="N64" s="65">
        <f t="shared" si="0"/>
        <v>2.1103673505328824</v>
      </c>
      <c r="O64" s="2"/>
      <c r="P64" s="2"/>
      <c r="Q64" s="8"/>
    </row>
    <row r="65" spans="2:17" x14ac:dyDescent="0.25">
      <c r="B65" s="7"/>
      <c r="C65" s="2"/>
      <c r="D65" s="2"/>
      <c r="E65" s="2"/>
      <c r="F65" s="2"/>
      <c r="I65" s="66" t="s">
        <v>45</v>
      </c>
      <c r="J65" s="67"/>
      <c r="K65" s="67"/>
      <c r="L65" s="68">
        <v>0.16012810248198561</v>
      </c>
      <c r="M65" s="68">
        <v>-8.8681849551414671E-2</v>
      </c>
      <c r="N65" s="69">
        <f t="shared" si="0"/>
        <v>-24.880995203340028</v>
      </c>
      <c r="O65" s="2"/>
      <c r="P65" s="2"/>
      <c r="Q65" s="8"/>
    </row>
    <row r="66" spans="2:17" x14ac:dyDescent="0.25">
      <c r="B66" s="7"/>
      <c r="C66" s="2"/>
      <c r="D66" s="2"/>
      <c r="E66" s="2"/>
      <c r="F66" s="2"/>
      <c r="I66" s="59" t="s">
        <v>52</v>
      </c>
      <c r="J66" s="2"/>
      <c r="K66" s="2"/>
      <c r="L66" s="2"/>
      <c r="M66" s="2"/>
      <c r="N66" s="2"/>
      <c r="O66" s="2"/>
      <c r="P66" s="2"/>
      <c r="Q66" s="8"/>
    </row>
    <row r="67" spans="2:17" x14ac:dyDescent="0.25">
      <c r="B67" s="7"/>
      <c r="C67" s="2"/>
      <c r="D67" s="2"/>
      <c r="E67" s="2"/>
      <c r="F67" s="2"/>
      <c r="I67" s="2"/>
      <c r="J67" s="2"/>
      <c r="K67" s="2"/>
      <c r="L67" s="2"/>
      <c r="M67" s="2"/>
      <c r="N67" s="2"/>
      <c r="O67" s="2"/>
      <c r="P67" s="2"/>
      <c r="Q67" s="8"/>
    </row>
    <row r="68" spans="2:17" x14ac:dyDescent="0.25"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1"/>
    </row>
  </sheetData>
  <mergeCells count="14">
    <mergeCell ref="B1:Q2"/>
    <mergeCell ref="C7:O7"/>
    <mergeCell ref="D12:N12"/>
    <mergeCell ref="D14:H15"/>
    <mergeCell ref="I14:N14"/>
    <mergeCell ref="O14:O15"/>
    <mergeCell ref="C9:P11"/>
    <mergeCell ref="C57:G60"/>
    <mergeCell ref="D25:N25"/>
    <mergeCell ref="C31:O31"/>
    <mergeCell ref="C33:O34"/>
    <mergeCell ref="C36:M36"/>
    <mergeCell ref="C53:O53"/>
    <mergeCell ref="I55:N5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25"/>
  <sheetViews>
    <sheetView workbookViewId="0">
      <selection activeCell="L17" sqref="L17"/>
    </sheetView>
  </sheetViews>
  <sheetFormatPr baseColWidth="10" defaultColWidth="0" defaultRowHeight="15" zeroHeight="1" x14ac:dyDescent="0.25"/>
  <cols>
    <col min="1" max="16" width="11.710937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ht="15.75" customHeight="1" x14ac:dyDescent="0.25">
      <c r="B8" s="118" t="s">
        <v>0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</row>
    <row r="9" spans="2:15" x14ac:dyDescent="0.25"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</row>
    <row r="10" spans="2:15" x14ac:dyDescent="0.25"/>
    <row r="11" spans="2:15" x14ac:dyDescent="0.25">
      <c r="G11" s="18"/>
    </row>
    <row r="12" spans="2:15" x14ac:dyDescent="0.25">
      <c r="F12" s="18" t="s">
        <v>68</v>
      </c>
      <c r="G12" s="18"/>
      <c r="J12" s="3">
        <f>+IF(F12="","",0)</f>
        <v>0</v>
      </c>
    </row>
    <row r="13" spans="2:15" x14ac:dyDescent="0.25">
      <c r="G13" s="18" t="s">
        <v>69</v>
      </c>
      <c r="J13" s="3">
        <f>+IF(G13="","",1)</f>
        <v>1</v>
      </c>
    </row>
    <row r="14" spans="2:15" x14ac:dyDescent="0.25">
      <c r="G14" s="18" t="s">
        <v>70</v>
      </c>
      <c r="J14" s="3">
        <f>+IF(G14="","",2)</f>
        <v>2</v>
      </c>
    </row>
    <row r="15" spans="2:15" x14ac:dyDescent="0.25">
      <c r="G15" s="18" t="s">
        <v>71</v>
      </c>
      <c r="J15" s="3">
        <f>+IF(G15="","",3)</f>
        <v>3</v>
      </c>
    </row>
    <row r="16" spans="2:15" x14ac:dyDescent="0.25">
      <c r="G16" s="18" t="s">
        <v>72</v>
      </c>
      <c r="J16" s="3">
        <f>+IF(G16="","",4)</f>
        <v>4</v>
      </c>
    </row>
    <row r="17" spans="7:10" x14ac:dyDescent="0.25">
      <c r="G17" s="18" t="s">
        <v>73</v>
      </c>
      <c r="J17" s="3">
        <f>+IF(G17="","",5)</f>
        <v>5</v>
      </c>
    </row>
    <row r="18" spans="7:10" x14ac:dyDescent="0.25">
      <c r="G18" s="103" t="s">
        <v>74</v>
      </c>
      <c r="J18" s="3">
        <f>+IF(G18="","",6)</f>
        <v>6</v>
      </c>
    </row>
    <row r="19" spans="7:10" x14ac:dyDescent="0.25">
      <c r="G19" s="18" t="s">
        <v>75</v>
      </c>
      <c r="J19" s="3">
        <f>+IF(G19="","",7)</f>
        <v>7</v>
      </c>
    </row>
    <row r="20" spans="7:10" x14ac:dyDescent="0.25">
      <c r="G20" s="18" t="s">
        <v>76</v>
      </c>
      <c r="J20" s="3">
        <f>+IF(G20="","",8)</f>
        <v>8</v>
      </c>
    </row>
    <row r="21" spans="7:10" x14ac:dyDescent="0.25"/>
    <row r="22" spans="7:10" x14ac:dyDescent="0.25"/>
    <row r="23" spans="7:10" x14ac:dyDescent="0.25"/>
    <row r="24" spans="7:10" x14ac:dyDescent="0.25"/>
    <row r="25" spans="7:10" x14ac:dyDescent="0.25"/>
  </sheetData>
  <sheetProtection selectLockedCells="1"/>
  <protectedRanges>
    <protectedRange sqref="G13:G16 J12:J20" name="Rango1"/>
  </protectedRanges>
  <mergeCells count="1">
    <mergeCell ref="B8:O9"/>
  </mergeCells>
  <hyperlinks>
    <hyperlink ref="G13" location="'Áncash'!A1" display="Áncash"/>
    <hyperlink ref="G14" location="'Apurímac'!A1" display="Apurímac"/>
    <hyperlink ref="G15" location="'Ayacucho'!A1" display="Ayacucho"/>
    <hyperlink ref="G16" location="'Huancavelica'!A1" display="Huancavelica"/>
    <hyperlink ref="G17" location="'Huánuco'!A1" display="Huánuco"/>
    <hyperlink ref="G18" location="'Ica'!A1" display="Ica"/>
    <hyperlink ref="G19" location="'Junín'!A1" display="Junín"/>
    <hyperlink ref="G20" location="'Pasco'!A1" display="Pasco"/>
    <hyperlink ref="F12" location="'Centro'!A1" display="Centro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71"/>
  <sheetViews>
    <sheetView zoomScaleNormal="100" workbookViewId="0">
      <selection activeCell="B11" sqref="B11"/>
    </sheetView>
  </sheetViews>
  <sheetFormatPr baseColWidth="10" defaultColWidth="0" defaultRowHeight="15" x14ac:dyDescent="0.25"/>
  <cols>
    <col min="1" max="2" width="11.7109375" style="1" customWidth="1"/>
    <col min="3" max="15" width="10.7109375" style="1" customWidth="1"/>
    <col min="16" max="16" width="11.7109375" style="1" customWidth="1"/>
    <col min="17" max="17" width="2.42578125" style="19" customWidth="1"/>
    <col min="18" max="18" width="14" style="19" customWidth="1"/>
    <col min="19" max="19" width="16.7109375" style="19" customWidth="1"/>
    <col min="20" max="20" width="13.85546875" style="19" customWidth="1"/>
    <col min="21" max="21" width="13.28515625" style="19" customWidth="1"/>
    <col min="22" max="22" width="12.85546875" style="19" customWidth="1"/>
    <col min="23" max="23" width="13.5703125" style="19" customWidth="1"/>
    <col min="24" max="24" width="1.7109375" style="19" customWidth="1"/>
    <col min="25" max="16384" width="11.42578125" style="12" hidden="1"/>
  </cols>
  <sheetData>
    <row r="1" spans="2:23" x14ac:dyDescent="0.25">
      <c r="B1" s="141" t="s">
        <v>79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70"/>
    </row>
    <row r="2" spans="2:23" x14ac:dyDescent="0.25"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70"/>
    </row>
    <row r="3" spans="2:23" x14ac:dyDescent="0.25">
      <c r="B3" s="14" t="str">
        <f>+C7</f>
        <v>1. Variación % anual del Índice General del Precios al Consumidor, según grupos de consumo</v>
      </c>
      <c r="C3" s="15"/>
      <c r="D3" s="15"/>
      <c r="E3" s="15"/>
      <c r="F3" s="15"/>
      <c r="G3" s="15"/>
      <c r="H3" s="14"/>
      <c r="I3" s="16"/>
      <c r="J3" s="16" t="str">
        <f>+C57</f>
        <v>3. Variación del IPC de productos emblemáticos</v>
      </c>
      <c r="K3" s="16"/>
      <c r="L3" s="16"/>
      <c r="M3" s="14"/>
      <c r="N3" s="17"/>
      <c r="O3" s="17"/>
      <c r="P3" s="17"/>
    </row>
    <row r="4" spans="2:23" x14ac:dyDescent="0.25">
      <c r="B4" s="14" t="str">
        <f>+C31</f>
        <v>2. Variación porcentual anual del IPC de las regiones del SUR</v>
      </c>
      <c r="C4" s="15"/>
      <c r="D4" s="15"/>
      <c r="E4" s="15"/>
      <c r="F4" s="15"/>
      <c r="G4" s="15"/>
      <c r="H4" s="14"/>
      <c r="I4" s="16"/>
      <c r="J4" s="16"/>
      <c r="K4" s="16"/>
      <c r="L4" s="16"/>
      <c r="M4" s="14"/>
      <c r="N4" s="17"/>
      <c r="O4" s="17"/>
      <c r="P4" s="17"/>
    </row>
    <row r="6" spans="2:23" x14ac:dyDescent="0.25"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R6" s="71"/>
      <c r="S6" s="72"/>
      <c r="T6" s="72"/>
      <c r="U6" s="72"/>
      <c r="V6" s="72"/>
      <c r="W6" s="73"/>
    </row>
    <row r="7" spans="2:23" x14ac:dyDescent="0.25">
      <c r="B7" s="29"/>
      <c r="C7" s="125" t="s">
        <v>26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30"/>
      <c r="R7" s="74"/>
      <c r="S7" s="75"/>
      <c r="T7" s="75"/>
      <c r="U7" s="75"/>
      <c r="V7" s="75"/>
      <c r="W7" s="76"/>
    </row>
    <row r="8" spans="2:23" x14ac:dyDescent="0.25">
      <c r="B8" s="2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0"/>
      <c r="R8" s="74"/>
      <c r="S8" s="75"/>
      <c r="T8" s="75"/>
      <c r="U8" s="75"/>
      <c r="V8" s="75"/>
      <c r="W8" s="76"/>
    </row>
    <row r="9" spans="2:23" x14ac:dyDescent="0.25">
      <c r="B9" s="29"/>
      <c r="C9" s="126" t="str">
        <f>+CONCATENATE("La variación anual de enero a diciembre 2016 en esta macro región registró una tasa de ",   FIXED(N16*100, 1 ), "%, impulsado por el aumento general en los precios del grupo ",D17, " que registró un incremento del ",FIXED(N17*100, 1 ), "% como principal grupo de consumo, cabe resaltar el aumento en los precios de  ", D21, " en ",FIXED(N21*100, 1 ), "%. El grupo de Alquiler de vivienda, comb. y electricidad con el de Transportes y Comunicaciones registraron caidas en sus Índices de precios.")</f>
        <v>La variación anual de enero a diciembre 2016 en esta macro región registró una tasa de 2.8%, impulsado por el aumento general en los precios del grupo Alimentos y bebidas que registró un incremento del 3.1% como principal grupo de consumo, cabe resaltar el aumento en los precios de  Cuidados y conservación de la salud en 4.8%. El grupo de Alquiler de vivienda, comb. y electricidad con el de Transportes y Comunicaciones registraron caidas en sus Índices de precios.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31"/>
      <c r="R9" s="74"/>
      <c r="S9" s="75"/>
      <c r="T9" s="75"/>
      <c r="U9" s="75"/>
      <c r="V9" s="75"/>
      <c r="W9" s="76"/>
    </row>
    <row r="10" spans="2:23" x14ac:dyDescent="0.25">
      <c r="B10" s="29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31"/>
      <c r="R10" s="74"/>
      <c r="S10" s="75"/>
      <c r="T10" s="75"/>
      <c r="U10" s="75"/>
      <c r="V10" s="75"/>
      <c r="W10" s="76"/>
    </row>
    <row r="11" spans="2:23" x14ac:dyDescent="0.25">
      <c r="B11" s="29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31"/>
      <c r="R11" s="74"/>
      <c r="S11" s="75"/>
      <c r="T11" s="75"/>
      <c r="U11" s="75"/>
      <c r="V11" s="75"/>
      <c r="W11" s="76"/>
    </row>
    <row r="12" spans="2:23" x14ac:dyDescent="0.25">
      <c r="B12" s="29"/>
      <c r="C12" s="2"/>
      <c r="D12" s="136" t="s">
        <v>58</v>
      </c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32"/>
      <c r="R12" s="74"/>
      <c r="S12" s="75"/>
      <c r="T12" s="75"/>
      <c r="U12" s="75"/>
      <c r="V12" s="75"/>
      <c r="W12" s="76"/>
    </row>
    <row r="13" spans="2:23" x14ac:dyDescent="0.25">
      <c r="B13" s="29"/>
      <c r="C13" s="2"/>
      <c r="D13" s="137" t="s">
        <v>80</v>
      </c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32"/>
      <c r="R13" s="74"/>
      <c r="S13" s="75"/>
      <c r="T13" s="75"/>
      <c r="U13" s="75"/>
      <c r="V13" s="75"/>
      <c r="W13" s="76"/>
    </row>
    <row r="14" spans="2:23" x14ac:dyDescent="0.25">
      <c r="B14" s="29"/>
      <c r="C14" s="2"/>
      <c r="D14" s="127" t="s">
        <v>6</v>
      </c>
      <c r="E14" s="128"/>
      <c r="F14" s="128"/>
      <c r="G14" s="128"/>
      <c r="H14" s="129"/>
      <c r="I14" s="133" t="s">
        <v>5</v>
      </c>
      <c r="J14" s="134"/>
      <c r="K14" s="134"/>
      <c r="L14" s="134"/>
      <c r="M14" s="134"/>
      <c r="N14" s="135"/>
      <c r="O14" s="138" t="s">
        <v>81</v>
      </c>
      <c r="P14" s="32"/>
      <c r="R14" s="74"/>
      <c r="S14" s="75"/>
      <c r="T14" s="75"/>
      <c r="U14" s="75"/>
      <c r="V14" s="75"/>
      <c r="W14" s="76"/>
    </row>
    <row r="15" spans="2:23" x14ac:dyDescent="0.25">
      <c r="B15" s="29"/>
      <c r="C15" s="2"/>
      <c r="D15" s="130"/>
      <c r="E15" s="131"/>
      <c r="F15" s="131"/>
      <c r="G15" s="131"/>
      <c r="H15" s="132"/>
      <c r="I15" s="41">
        <v>2011</v>
      </c>
      <c r="J15" s="41">
        <v>2012</v>
      </c>
      <c r="K15" s="41">
        <v>2013</v>
      </c>
      <c r="L15" s="41">
        <v>2014</v>
      </c>
      <c r="M15" s="41">
        <v>2015</v>
      </c>
      <c r="N15" s="41">
        <v>2016</v>
      </c>
      <c r="O15" s="139"/>
      <c r="P15" s="32"/>
      <c r="R15" s="74"/>
      <c r="S15" s="75"/>
      <c r="T15" s="75"/>
      <c r="U15" s="75"/>
      <c r="V15" s="75"/>
      <c r="W15" s="76"/>
    </row>
    <row r="16" spans="2:23" x14ac:dyDescent="0.25">
      <c r="B16" s="29"/>
      <c r="C16" s="2"/>
      <c r="D16" s="80" t="s">
        <v>53</v>
      </c>
      <c r="E16" s="81"/>
      <c r="F16" s="81"/>
      <c r="G16" s="81"/>
      <c r="H16" s="82"/>
      <c r="I16" s="50">
        <v>5.4704701071835116E-2</v>
      </c>
      <c r="J16" s="46">
        <v>2.5279867865663164E-2</v>
      </c>
      <c r="K16" s="46">
        <v>2.8449008815500942E-2</v>
      </c>
      <c r="L16" s="46">
        <v>3.4580283038365911E-2</v>
      </c>
      <c r="M16" s="46">
        <v>4.2298391336347496E-2</v>
      </c>
      <c r="N16" s="46">
        <v>2.841636992726948E-2</v>
      </c>
      <c r="O16" s="113">
        <v>2.4562002732460009E-2</v>
      </c>
      <c r="P16" s="32"/>
      <c r="R16" s="74"/>
      <c r="S16" s="75"/>
      <c r="T16" s="75"/>
      <c r="U16" s="75"/>
      <c r="V16" s="75"/>
      <c r="W16" s="76"/>
    </row>
    <row r="17" spans="2:23" x14ac:dyDescent="0.25">
      <c r="B17" s="29"/>
      <c r="C17" s="2"/>
      <c r="D17" s="84" t="s">
        <v>8</v>
      </c>
      <c r="E17" s="85"/>
      <c r="F17" s="85"/>
      <c r="G17" s="85"/>
      <c r="H17" s="86"/>
      <c r="I17" s="83">
        <v>7.7055779183438755E-2</v>
      </c>
      <c r="J17" s="25">
        <v>2.7151183484605435E-2</v>
      </c>
      <c r="K17" s="25">
        <v>3.1133250311332628E-2</v>
      </c>
      <c r="L17" s="25">
        <v>4.0485192186515473E-2</v>
      </c>
      <c r="M17" s="25">
        <v>5.7138531415594329E-2</v>
      </c>
      <c r="N17" s="25">
        <v>3.125E-2</v>
      </c>
      <c r="O17" s="25">
        <v>2.3666619257573629E-2</v>
      </c>
      <c r="P17" s="32"/>
      <c r="R17" s="74"/>
      <c r="S17" s="75"/>
      <c r="T17" s="75"/>
      <c r="U17" s="75"/>
      <c r="V17" s="75"/>
      <c r="W17" s="76"/>
    </row>
    <row r="18" spans="2:23" x14ac:dyDescent="0.25">
      <c r="B18" s="29"/>
      <c r="C18" s="2"/>
      <c r="D18" s="84" t="s">
        <v>9</v>
      </c>
      <c r="E18" s="85"/>
      <c r="F18" s="85"/>
      <c r="G18" s="85"/>
      <c r="H18" s="86"/>
      <c r="I18" s="25">
        <v>3.4946302023719733E-2</v>
      </c>
      <c r="J18" s="25">
        <v>2.5012941785495624E-2</v>
      </c>
      <c r="K18" s="25">
        <v>2.5401161589495125E-2</v>
      </c>
      <c r="L18" s="25">
        <v>2.4973414675099503E-2</v>
      </c>
      <c r="M18" s="25">
        <v>3.1692986479697538E-2</v>
      </c>
      <c r="N18" s="25">
        <v>3.2656560951856539E-2</v>
      </c>
      <c r="O18" s="25">
        <v>3.3781068217874077E-2</v>
      </c>
      <c r="P18" s="32"/>
      <c r="R18" s="74"/>
      <c r="S18" s="75"/>
      <c r="T18" s="75"/>
      <c r="U18" s="75"/>
      <c r="V18" s="75"/>
      <c r="W18" s="76"/>
    </row>
    <row r="19" spans="2:23" x14ac:dyDescent="0.25">
      <c r="B19" s="29"/>
      <c r="C19" s="2"/>
      <c r="D19" s="84" t="s">
        <v>54</v>
      </c>
      <c r="E19" s="85"/>
      <c r="F19" s="85"/>
      <c r="G19" s="85"/>
      <c r="H19" s="86"/>
      <c r="I19" s="25">
        <v>3.0568222323283267E-2</v>
      </c>
      <c r="J19" s="25">
        <v>1.619635999332103E-2</v>
      </c>
      <c r="K19" s="25">
        <v>6.506736772921462E-2</v>
      </c>
      <c r="L19" s="25">
        <v>3.4887821219200532E-2</v>
      </c>
      <c r="M19" s="25">
        <v>5.2963349447366692E-2</v>
      </c>
      <c r="N19" s="25">
        <v>-3.5798074589434847E-3</v>
      </c>
      <c r="O19" s="25">
        <v>-9.8715890850720189E-3</v>
      </c>
      <c r="P19" s="32"/>
      <c r="R19" s="74"/>
      <c r="S19" s="75"/>
      <c r="T19" s="75"/>
      <c r="U19" s="75"/>
      <c r="V19" s="75"/>
      <c r="W19" s="76"/>
    </row>
    <row r="20" spans="2:23" x14ac:dyDescent="0.25">
      <c r="B20" s="29"/>
      <c r="C20" s="2"/>
      <c r="D20" s="84" t="s">
        <v>55</v>
      </c>
      <c r="E20" s="85"/>
      <c r="F20" s="85"/>
      <c r="G20" s="85"/>
      <c r="H20" s="86"/>
      <c r="I20" s="25">
        <v>1.7229019598313577E-2</v>
      </c>
      <c r="J20" s="25">
        <v>1.7331374446077019E-2</v>
      </c>
      <c r="K20" s="25">
        <v>2.5454374677123859E-2</v>
      </c>
      <c r="L20" s="25">
        <v>2.6917792534921325E-2</v>
      </c>
      <c r="M20" s="25">
        <v>3.287955313242108E-2</v>
      </c>
      <c r="N20" s="25">
        <v>4.573618307426619E-2</v>
      </c>
      <c r="O20" s="25">
        <v>4.6010689677377981E-2</v>
      </c>
      <c r="P20" s="32"/>
      <c r="R20" s="74"/>
      <c r="S20" s="75"/>
      <c r="T20" s="75"/>
      <c r="U20" s="75"/>
      <c r="V20" s="75"/>
      <c r="W20" s="76"/>
    </row>
    <row r="21" spans="2:23" x14ac:dyDescent="0.25">
      <c r="B21" s="29"/>
      <c r="C21" s="2"/>
      <c r="D21" s="84" t="s">
        <v>10</v>
      </c>
      <c r="E21" s="85"/>
      <c r="F21" s="85"/>
      <c r="G21" s="85"/>
      <c r="H21" s="86"/>
      <c r="I21" s="25">
        <v>2.4606706056848227E-2</v>
      </c>
      <c r="J21" s="25">
        <v>2.7729656612639042E-2</v>
      </c>
      <c r="K21" s="25">
        <v>2.542284823644847E-2</v>
      </c>
      <c r="L21" s="25">
        <v>3.3158066586351786E-2</v>
      </c>
      <c r="M21" s="25">
        <v>4.1171726858612701E-2</v>
      </c>
      <c r="N21" s="25">
        <v>4.8231107389574923E-2</v>
      </c>
      <c r="O21" s="25">
        <v>5.0241606395524885E-2</v>
      </c>
      <c r="P21" s="32"/>
      <c r="R21" s="74"/>
      <c r="S21" s="75"/>
      <c r="T21" s="75"/>
      <c r="U21" s="75"/>
      <c r="V21" s="75"/>
      <c r="W21" s="76"/>
    </row>
    <row r="22" spans="2:23" x14ac:dyDescent="0.25">
      <c r="B22" s="29"/>
      <c r="C22" s="2"/>
      <c r="D22" s="84" t="s">
        <v>56</v>
      </c>
      <c r="E22" s="85"/>
      <c r="F22" s="85"/>
      <c r="G22" s="85"/>
      <c r="H22" s="86"/>
      <c r="I22" s="25">
        <v>6.1316033811240844E-2</v>
      </c>
      <c r="J22" s="25">
        <v>3.4130158153062862E-2</v>
      </c>
      <c r="K22" s="25">
        <v>8.7892770819599786E-3</v>
      </c>
      <c r="L22" s="25">
        <v>2.3273796558484161E-2</v>
      </c>
      <c r="M22" s="25">
        <v>2.7352938046127928E-3</v>
      </c>
      <c r="N22" s="25">
        <v>-1.305538455006805E-3</v>
      </c>
      <c r="O22" s="25">
        <v>1.6895685184195042E-3</v>
      </c>
      <c r="P22" s="32"/>
      <c r="R22" s="74"/>
      <c r="S22" s="75"/>
      <c r="T22" s="75"/>
      <c r="U22" s="75"/>
      <c r="V22" s="75"/>
      <c r="W22" s="76"/>
    </row>
    <row r="23" spans="2:23" x14ac:dyDescent="0.25">
      <c r="B23" s="29"/>
      <c r="C23" s="2"/>
      <c r="D23" s="84" t="s">
        <v>57</v>
      </c>
      <c r="E23" s="85"/>
      <c r="F23" s="85"/>
      <c r="G23" s="85"/>
      <c r="H23" s="86"/>
      <c r="I23" s="25">
        <v>2.2367171798128416E-2</v>
      </c>
      <c r="J23" s="25">
        <v>1.6366158113730878E-2</v>
      </c>
      <c r="K23" s="25">
        <v>2.1039016517941711E-2</v>
      </c>
      <c r="L23" s="25">
        <v>3.2390028473473054E-2</v>
      </c>
      <c r="M23" s="25">
        <v>3.08559978386167E-2</v>
      </c>
      <c r="N23" s="25">
        <v>4.5198912343157982E-2</v>
      </c>
      <c r="O23" s="25">
        <v>4.311283368897767E-2</v>
      </c>
      <c r="P23" s="32"/>
      <c r="R23" s="74"/>
      <c r="S23" s="75"/>
      <c r="T23" s="75"/>
      <c r="U23" s="75"/>
      <c r="V23" s="75"/>
      <c r="W23" s="76"/>
    </row>
    <row r="24" spans="2:23" x14ac:dyDescent="0.25">
      <c r="B24" s="29"/>
      <c r="C24" s="2"/>
      <c r="D24" s="84" t="s">
        <v>12</v>
      </c>
      <c r="E24" s="85"/>
      <c r="F24" s="85"/>
      <c r="G24" s="85"/>
      <c r="H24" s="86"/>
      <c r="I24" s="24">
        <v>3.5241214135588228E-2</v>
      </c>
      <c r="J24" s="24">
        <v>2.2733711048158689E-2</v>
      </c>
      <c r="K24" s="24">
        <v>2.4409666920573336E-2</v>
      </c>
      <c r="L24" s="24">
        <v>2.1574790730163107E-2</v>
      </c>
      <c r="M24" s="24">
        <v>2.3402002735012584E-2</v>
      </c>
      <c r="N24" s="24">
        <v>5.0873941248733789E-2</v>
      </c>
      <c r="O24" s="24">
        <v>5.0705860849183493E-2</v>
      </c>
      <c r="P24" s="32"/>
      <c r="R24" s="74"/>
      <c r="S24" s="75"/>
      <c r="T24" s="75"/>
      <c r="U24" s="75"/>
      <c r="V24" s="75"/>
      <c r="W24" s="76"/>
    </row>
    <row r="25" spans="2:23" x14ac:dyDescent="0.25">
      <c r="B25" s="29"/>
      <c r="C25" s="2"/>
      <c r="D25" s="124" t="s">
        <v>16</v>
      </c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2"/>
      <c r="P25" s="32"/>
      <c r="R25" s="74"/>
      <c r="S25" s="75"/>
      <c r="T25" s="75"/>
      <c r="U25" s="75"/>
      <c r="V25" s="75"/>
      <c r="W25" s="76"/>
    </row>
    <row r="26" spans="2:23" x14ac:dyDescent="0.25">
      <c r="B26" s="29"/>
      <c r="C26" s="2"/>
      <c r="D26" s="87" t="s">
        <v>85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2"/>
      <c r="R26" s="74"/>
      <c r="S26" s="75"/>
      <c r="T26" s="75"/>
      <c r="U26" s="75"/>
      <c r="V26" s="75"/>
      <c r="W26" s="76"/>
    </row>
    <row r="27" spans="2:23" x14ac:dyDescent="0.25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/>
      <c r="R27" s="77"/>
      <c r="S27" s="78"/>
      <c r="T27" s="78"/>
      <c r="U27" s="78"/>
      <c r="V27" s="78"/>
      <c r="W27" s="79"/>
    </row>
    <row r="30" spans="2:23" x14ac:dyDescent="0.25"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R30" s="71"/>
      <c r="S30" s="72"/>
      <c r="T30" s="72"/>
      <c r="U30" s="72"/>
      <c r="V30" s="72"/>
      <c r="W30" s="73"/>
    </row>
    <row r="31" spans="2:23" x14ac:dyDescent="0.25">
      <c r="B31" s="29"/>
      <c r="C31" s="125" t="s">
        <v>65</v>
      </c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32"/>
      <c r="R31" s="74"/>
      <c r="S31" s="75"/>
      <c r="T31" s="75"/>
      <c r="U31" s="75"/>
      <c r="V31" s="75"/>
      <c r="W31" s="76"/>
    </row>
    <row r="32" spans="2:23" x14ac:dyDescent="0.25">
      <c r="B32" s="2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2"/>
      <c r="R32" s="74"/>
      <c r="S32" s="75"/>
      <c r="T32" s="75"/>
      <c r="U32" s="75"/>
      <c r="V32" s="75"/>
      <c r="W32" s="76"/>
    </row>
    <row r="33" spans="2:23" ht="15" customHeight="1" x14ac:dyDescent="0.25">
      <c r="B33" s="29"/>
      <c r="C33" s="119" t="s">
        <v>86</v>
      </c>
      <c r="D33" s="119"/>
      <c r="E33" s="119"/>
      <c r="F33" s="119"/>
      <c r="G33" s="99"/>
      <c r="H33" s="99"/>
      <c r="I33" s="99"/>
      <c r="J33" s="99"/>
      <c r="K33" s="99"/>
      <c r="L33" s="99"/>
      <c r="M33" s="99"/>
      <c r="N33" s="99"/>
      <c r="O33" s="99"/>
      <c r="P33" s="32"/>
      <c r="R33" s="74"/>
      <c r="S33" s="75"/>
      <c r="T33" s="75"/>
      <c r="U33" s="75"/>
      <c r="V33" s="75"/>
      <c r="W33" s="76"/>
    </row>
    <row r="34" spans="2:23" x14ac:dyDescent="0.25">
      <c r="B34" s="29"/>
      <c r="C34" s="119"/>
      <c r="D34" s="119"/>
      <c r="E34" s="119"/>
      <c r="F34" s="119"/>
      <c r="G34" s="99"/>
      <c r="H34" s="99"/>
      <c r="I34" s="99"/>
      <c r="J34" s="99"/>
      <c r="K34" s="99"/>
      <c r="L34" s="99"/>
      <c r="M34" s="99"/>
      <c r="N34" s="99"/>
      <c r="O34" s="99"/>
      <c r="P34" s="32"/>
      <c r="R34" s="74"/>
      <c r="S34" s="75"/>
      <c r="T34" s="75"/>
      <c r="U34" s="75"/>
      <c r="V34" s="75"/>
      <c r="W34" s="76"/>
    </row>
    <row r="35" spans="2:23" x14ac:dyDescent="0.25">
      <c r="B35" s="29"/>
      <c r="C35" s="119"/>
      <c r="D35" s="119"/>
      <c r="E35" s="119"/>
      <c r="F35" s="119"/>
      <c r="G35" s="2"/>
      <c r="H35" s="2"/>
      <c r="I35" s="2"/>
      <c r="J35" s="2"/>
      <c r="K35" s="2"/>
      <c r="L35" s="2"/>
      <c r="M35" s="2"/>
      <c r="N35" s="2"/>
      <c r="O35" s="2"/>
      <c r="P35" s="32"/>
      <c r="R35" s="74"/>
      <c r="S35" s="75"/>
      <c r="T35" s="75"/>
      <c r="U35" s="75"/>
      <c r="V35" s="75"/>
      <c r="W35" s="76"/>
    </row>
    <row r="36" spans="2:23" x14ac:dyDescent="0.25">
      <c r="B36" s="29"/>
      <c r="C36" s="120" t="s">
        <v>66</v>
      </c>
      <c r="D36" s="121"/>
      <c r="E36" s="121"/>
      <c r="F36" s="121"/>
      <c r="K36" s="52"/>
      <c r="P36" s="32"/>
      <c r="R36" s="74"/>
      <c r="S36" s="75"/>
      <c r="T36" s="75"/>
      <c r="U36" s="75"/>
      <c r="V36" s="75"/>
      <c r="W36" s="76"/>
    </row>
    <row r="37" spans="2:23" x14ac:dyDescent="0.25">
      <c r="B37" s="29"/>
      <c r="C37" s="122" t="s">
        <v>62</v>
      </c>
      <c r="D37" s="122"/>
      <c r="E37" s="122"/>
      <c r="F37" s="122"/>
      <c r="K37" s="2"/>
      <c r="P37" s="32"/>
      <c r="R37" s="74"/>
      <c r="S37" s="75"/>
      <c r="T37" s="75"/>
      <c r="U37" s="75"/>
      <c r="V37" s="75"/>
      <c r="W37" s="76"/>
    </row>
    <row r="38" spans="2:23" x14ac:dyDescent="0.25">
      <c r="B38" s="29"/>
      <c r="C38" s="92" t="s">
        <v>1</v>
      </c>
      <c r="D38" s="61">
        <v>2015</v>
      </c>
      <c r="E38" s="61">
        <v>2016</v>
      </c>
      <c r="F38" s="61" t="s">
        <v>63</v>
      </c>
      <c r="H38" s="114" t="s">
        <v>84</v>
      </c>
      <c r="K38" s="89"/>
      <c r="P38" s="32"/>
      <c r="R38" s="74"/>
      <c r="S38" s="75"/>
      <c r="T38" s="75"/>
      <c r="U38" s="75"/>
      <c r="V38" s="75"/>
      <c r="W38" s="76"/>
    </row>
    <row r="39" spans="2:23" x14ac:dyDescent="0.25">
      <c r="B39" s="29"/>
      <c r="C39" s="107" t="s">
        <v>69</v>
      </c>
      <c r="D39" s="95">
        <v>4.5132284281514723E-2</v>
      </c>
      <c r="E39" s="95">
        <v>2.3577101257445499E-2</v>
      </c>
      <c r="F39" s="100">
        <v>-2.1555183024069224</v>
      </c>
      <c r="H39" s="95">
        <v>-4.2026994261700201E-3</v>
      </c>
      <c r="K39" s="57"/>
      <c r="P39" s="32"/>
      <c r="R39" s="74"/>
      <c r="S39" s="75"/>
      <c r="T39" s="75"/>
      <c r="U39" s="75"/>
      <c r="V39" s="75"/>
      <c r="W39" s="76"/>
    </row>
    <row r="40" spans="2:23" x14ac:dyDescent="0.25">
      <c r="B40" s="29"/>
      <c r="C40" s="90" t="s">
        <v>70</v>
      </c>
      <c r="D40" s="96">
        <v>3.3922679976313486E-2</v>
      </c>
      <c r="E40" s="96">
        <v>3.1991490754377239E-2</v>
      </c>
      <c r="F40" s="101">
        <v>-0.1931189221936247</v>
      </c>
      <c r="H40" s="96">
        <v>4.3605803536035381E-3</v>
      </c>
      <c r="K40" s="57"/>
      <c r="P40" s="32"/>
      <c r="R40" s="74"/>
      <c r="S40" s="75"/>
      <c r="T40" s="75"/>
      <c r="U40" s="75"/>
      <c r="V40" s="75"/>
      <c r="W40" s="76"/>
    </row>
    <row r="41" spans="2:23" x14ac:dyDescent="0.25">
      <c r="B41" s="29"/>
      <c r="C41" s="91" t="s">
        <v>71</v>
      </c>
      <c r="D41" s="96">
        <v>3.5714285714285587E-2</v>
      </c>
      <c r="E41" s="96">
        <v>2.7906976744186185E-2</v>
      </c>
      <c r="F41" s="101">
        <v>-0.78073089700994025</v>
      </c>
      <c r="H41" s="96">
        <v>3.1986269308783566E-3</v>
      </c>
      <c r="K41" s="57"/>
      <c r="P41" s="32"/>
      <c r="R41" s="74"/>
      <c r="S41" s="75"/>
      <c r="T41" s="75"/>
      <c r="U41" s="75"/>
      <c r="V41" s="75"/>
      <c r="W41" s="76"/>
    </row>
    <row r="42" spans="2:23" x14ac:dyDescent="0.25">
      <c r="B42" s="29"/>
      <c r="C42" s="91" t="s">
        <v>72</v>
      </c>
      <c r="D42" s="96">
        <v>5.9639271737280897E-2</v>
      </c>
      <c r="E42" s="96">
        <v>1.5094339622641506E-2</v>
      </c>
      <c r="F42" s="101">
        <v>-4.4544932114639391</v>
      </c>
      <c r="H42" s="96">
        <v>-1.8191884837459593E-3</v>
      </c>
      <c r="K42" s="57"/>
      <c r="P42" s="32"/>
      <c r="R42" s="74"/>
      <c r="S42" s="75"/>
      <c r="T42" s="75"/>
      <c r="U42" s="75"/>
      <c r="V42" s="75"/>
      <c r="W42" s="76"/>
    </row>
    <row r="43" spans="2:23" x14ac:dyDescent="0.25">
      <c r="B43" s="29"/>
      <c r="C43" s="91" t="s">
        <v>73</v>
      </c>
      <c r="D43" s="96">
        <v>4.2404006677796424E-2</v>
      </c>
      <c r="E43" s="96">
        <v>2.4263292761050659E-2</v>
      </c>
      <c r="F43" s="101">
        <v>-1.8140713916745765</v>
      </c>
      <c r="H43" s="96">
        <v>-1.5635994058322833E-3</v>
      </c>
      <c r="K43" s="57"/>
      <c r="P43" s="32"/>
      <c r="R43" s="74"/>
      <c r="S43" s="75"/>
      <c r="T43" s="75"/>
      <c r="U43" s="75"/>
      <c r="V43" s="75"/>
      <c r="W43" s="76"/>
    </row>
    <row r="44" spans="2:23" x14ac:dyDescent="0.25">
      <c r="B44" s="29"/>
      <c r="C44" s="91" t="s">
        <v>83</v>
      </c>
      <c r="D44" s="96">
        <v>4.6628809085819567E-2</v>
      </c>
      <c r="E44" s="96">
        <v>4.1112639462020484E-2</v>
      </c>
      <c r="F44" s="101">
        <v>-0.55161696237990832</v>
      </c>
      <c r="H44" s="96">
        <v>4.917792131532428E-3</v>
      </c>
      <c r="K44" s="57"/>
      <c r="P44" s="32"/>
      <c r="R44" s="74"/>
      <c r="S44" s="75"/>
      <c r="T44" s="75"/>
      <c r="U44" s="75"/>
      <c r="V44" s="75"/>
      <c r="W44" s="76"/>
    </row>
    <row r="45" spans="2:23" x14ac:dyDescent="0.25">
      <c r="B45" s="29"/>
      <c r="C45" s="91" t="s">
        <v>75</v>
      </c>
      <c r="D45" s="96">
        <v>3.8231269243927501E-2</v>
      </c>
      <c r="E45" s="96">
        <v>3.8965318395254966E-2</v>
      </c>
      <c r="F45" s="101">
        <v>7.3404915132746495E-2</v>
      </c>
      <c r="H45" s="96">
        <v>2.3786869647945963E-4</v>
      </c>
      <c r="K45" s="57"/>
      <c r="P45" s="32"/>
      <c r="R45" s="74"/>
      <c r="S45" s="75"/>
      <c r="T45" s="75"/>
      <c r="U45" s="75"/>
      <c r="V45" s="75"/>
      <c r="W45" s="76"/>
    </row>
    <row r="46" spans="2:23" x14ac:dyDescent="0.25">
      <c r="B46" s="29"/>
      <c r="C46" s="108" t="s">
        <v>76</v>
      </c>
      <c r="D46" s="97">
        <v>3.6668368215075686E-2</v>
      </c>
      <c r="E46" s="97">
        <v>2.388182191218724E-2</v>
      </c>
      <c r="F46" s="102">
        <v>-1.2786546302888446</v>
      </c>
      <c r="H46" s="97">
        <v>-2.5649246553383076E-3</v>
      </c>
      <c r="K46" s="57"/>
      <c r="P46" s="32"/>
      <c r="R46" s="74"/>
      <c r="S46" s="75"/>
      <c r="T46" s="75"/>
      <c r="U46" s="75"/>
      <c r="V46" s="75"/>
      <c r="W46" s="76"/>
    </row>
    <row r="47" spans="2:23" x14ac:dyDescent="0.25">
      <c r="B47" s="29"/>
      <c r="C47" s="94" t="s">
        <v>59</v>
      </c>
      <c r="D47" s="57"/>
      <c r="E47" s="57"/>
      <c r="F47" s="57"/>
      <c r="K47" s="57"/>
      <c r="P47" s="32"/>
      <c r="R47" s="74"/>
      <c r="S47" s="75"/>
      <c r="T47" s="75"/>
      <c r="U47" s="75"/>
      <c r="V47" s="75"/>
      <c r="W47" s="76"/>
    </row>
    <row r="48" spans="2:23" x14ac:dyDescent="0.25">
      <c r="B48" s="29"/>
      <c r="C48" s="93" t="s">
        <v>60</v>
      </c>
      <c r="D48" s="57"/>
      <c r="E48" s="57"/>
      <c r="F48" s="57"/>
      <c r="K48" s="57"/>
      <c r="P48" s="32"/>
      <c r="R48" s="74"/>
      <c r="S48" s="75"/>
      <c r="T48" s="75"/>
      <c r="U48" s="75"/>
      <c r="V48" s="75"/>
      <c r="W48" s="76"/>
    </row>
    <row r="49" spans="2:23" x14ac:dyDescent="0.25">
      <c r="B49" s="29"/>
      <c r="C49" s="1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32"/>
      <c r="R49" s="74"/>
      <c r="S49" s="75"/>
      <c r="T49" s="75"/>
      <c r="U49" s="75"/>
      <c r="V49" s="75"/>
      <c r="W49" s="76"/>
    </row>
    <row r="50" spans="2:23" x14ac:dyDescent="0.25">
      <c r="B50" s="29"/>
      <c r="C50" s="1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32"/>
      <c r="R50" s="74"/>
      <c r="S50" s="75"/>
      <c r="T50" s="75"/>
      <c r="U50" s="75"/>
      <c r="V50" s="75"/>
      <c r="W50" s="76"/>
    </row>
    <row r="51" spans="2:23" x14ac:dyDescent="0.25">
      <c r="B51" s="29"/>
      <c r="C51" s="1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32"/>
      <c r="R51" s="74"/>
      <c r="S51" s="75"/>
      <c r="T51" s="75"/>
      <c r="U51" s="75"/>
      <c r="V51" s="75"/>
      <c r="W51" s="76"/>
    </row>
    <row r="52" spans="2:23" x14ac:dyDescent="0.25">
      <c r="B52" s="29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32"/>
      <c r="R52" s="74"/>
      <c r="S52" s="75"/>
      <c r="T52" s="75"/>
      <c r="U52" s="75"/>
      <c r="V52" s="75"/>
      <c r="W52" s="76"/>
    </row>
    <row r="53" spans="2:23" x14ac:dyDescent="0.25"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5"/>
      <c r="R53" s="77"/>
      <c r="S53" s="78"/>
      <c r="T53" s="78"/>
      <c r="U53" s="78"/>
      <c r="V53" s="78"/>
      <c r="W53" s="79"/>
    </row>
    <row r="55" spans="2:23" x14ac:dyDescent="0.25">
      <c r="I55" s="2"/>
    </row>
    <row r="56" spans="2:23" x14ac:dyDescent="0.25"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6"/>
      <c r="R56" s="75"/>
      <c r="S56" s="75"/>
      <c r="T56" s="75"/>
      <c r="U56" s="75"/>
      <c r="V56" s="75"/>
      <c r="W56" s="75"/>
    </row>
    <row r="57" spans="2:23" x14ac:dyDescent="0.25">
      <c r="B57" s="7"/>
      <c r="C57" s="125" t="s">
        <v>50</v>
      </c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8"/>
      <c r="R57" s="75"/>
      <c r="S57" s="75"/>
      <c r="T57" s="75"/>
      <c r="U57" s="75"/>
      <c r="V57" s="75"/>
      <c r="W57" s="75"/>
    </row>
    <row r="58" spans="2:23" x14ac:dyDescent="0.25">
      <c r="B58" s="7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8"/>
      <c r="R58" s="75"/>
      <c r="S58" s="75"/>
      <c r="T58" s="75"/>
      <c r="U58" s="75"/>
      <c r="V58" s="75"/>
      <c r="W58" s="75"/>
    </row>
    <row r="59" spans="2:23" x14ac:dyDescent="0.25">
      <c r="B59" s="7"/>
      <c r="C59" s="2"/>
      <c r="D59" s="2"/>
      <c r="E59" s="2"/>
      <c r="F59" s="2"/>
      <c r="G59" s="2"/>
      <c r="H59" s="2"/>
      <c r="I59" s="136" t="s">
        <v>49</v>
      </c>
      <c r="J59" s="136"/>
      <c r="K59" s="136"/>
      <c r="L59" s="136"/>
      <c r="M59" s="136"/>
      <c r="N59" s="136"/>
      <c r="O59" s="2"/>
      <c r="P59" s="8"/>
      <c r="R59" s="75"/>
      <c r="S59" s="75"/>
      <c r="T59" s="75"/>
      <c r="U59" s="75"/>
      <c r="V59" s="75"/>
      <c r="W59" s="75"/>
    </row>
    <row r="60" spans="2:23" x14ac:dyDescent="0.25">
      <c r="B60" s="7"/>
      <c r="I60" s="123" t="s">
        <v>61</v>
      </c>
      <c r="J60" s="123"/>
      <c r="K60" s="123"/>
      <c r="L60" s="123"/>
      <c r="M60" s="123"/>
      <c r="N60" s="123"/>
      <c r="O60" s="2"/>
      <c r="P60" s="8"/>
      <c r="R60" s="75"/>
      <c r="S60" s="75"/>
      <c r="T60" s="75"/>
      <c r="U60" s="75"/>
      <c r="V60" s="75"/>
      <c r="W60" s="75"/>
    </row>
    <row r="61" spans="2:23" x14ac:dyDescent="0.25">
      <c r="B61" s="7"/>
      <c r="C61" s="119" t="str">
        <f>+CONCATENATE("Los alimentos son el principal componente de la canasta familiar. El Índice de precios al consumidor del ", I63, "  en la región tuvo un crecimiento de ", FIXED(100*M63,1),"%, en tanto los precios de ",I64, " tuvieron un crecimiento de ", FIXED(100*M64,1),"%. Por otro lado los precios por ", I68, ", disminuyeron ", FIXED(100*M68,1), "% de enero a dicembre del 2016.")</f>
        <v>Los alimentos son el principal componente de la canasta familiar. El Índice de precios al consumidor del Azúcar  en la región tuvo un crecimiento de 10.7%, en tanto los precios de Leche, quesos y huevos tuvieron un crecimiento de 5.5%. Por otro lado los precios por Combustibles, disminuyeron -0.6% de enero a dicembre del 2016.</v>
      </c>
      <c r="D61" s="119"/>
      <c r="E61" s="119"/>
      <c r="F61" s="119"/>
      <c r="G61" s="119"/>
      <c r="I61" s="53" t="s">
        <v>40</v>
      </c>
      <c r="J61" s="54"/>
      <c r="K61" s="54"/>
      <c r="L61" s="55">
        <v>2015</v>
      </c>
      <c r="M61" s="55">
        <v>2016</v>
      </c>
      <c r="N61" s="56" t="s">
        <v>48</v>
      </c>
      <c r="O61" s="2"/>
      <c r="P61" s="8"/>
      <c r="R61" s="75"/>
      <c r="S61" s="75"/>
      <c r="T61" s="75"/>
      <c r="U61" s="75"/>
      <c r="V61" s="75"/>
      <c r="W61" s="75"/>
    </row>
    <row r="62" spans="2:23" x14ac:dyDescent="0.25">
      <c r="B62" s="7"/>
      <c r="C62" s="119"/>
      <c r="D62" s="119"/>
      <c r="E62" s="119"/>
      <c r="F62" s="119"/>
      <c r="G62" s="119"/>
      <c r="I62" s="60" t="s">
        <v>46</v>
      </c>
      <c r="J62" s="52"/>
      <c r="K62" s="52"/>
      <c r="L62" s="98"/>
      <c r="M62" s="98"/>
      <c r="N62" s="52"/>
      <c r="O62" s="2"/>
      <c r="P62" s="8"/>
      <c r="R62" s="75"/>
      <c r="S62" s="75"/>
      <c r="T62" s="75"/>
      <c r="U62" s="75"/>
      <c r="V62" s="75"/>
      <c r="W62" s="75"/>
    </row>
    <row r="63" spans="2:23" x14ac:dyDescent="0.25">
      <c r="B63" s="7"/>
      <c r="C63" s="119"/>
      <c r="D63" s="119"/>
      <c r="E63" s="119"/>
      <c r="F63" s="119"/>
      <c r="G63" s="119"/>
      <c r="I63" s="62" t="s">
        <v>41</v>
      </c>
      <c r="J63" s="63"/>
      <c r="K63" s="63"/>
      <c r="L63" s="64">
        <v>0.19153679823431213</v>
      </c>
      <c r="M63" s="64">
        <v>0.10687991876110692</v>
      </c>
      <c r="N63" s="65">
        <f>+(M63-L63)*100</f>
        <v>-8.4656879473205215</v>
      </c>
      <c r="O63" s="2"/>
      <c r="P63" s="8"/>
      <c r="R63" s="75"/>
      <c r="S63" s="75"/>
      <c r="T63" s="75"/>
      <c r="U63" s="75"/>
      <c r="V63" s="75"/>
      <c r="W63" s="75"/>
    </row>
    <row r="64" spans="2:23" x14ac:dyDescent="0.25">
      <c r="B64" s="7"/>
      <c r="C64" s="119"/>
      <c r="D64" s="119"/>
      <c r="E64" s="119"/>
      <c r="F64" s="119"/>
      <c r="G64" s="119"/>
      <c r="I64" s="62" t="s">
        <v>42</v>
      </c>
      <c r="J64" s="63"/>
      <c r="K64" s="63"/>
      <c r="L64" s="64">
        <v>-6.4335927692694694E-3</v>
      </c>
      <c r="M64" s="64">
        <v>5.4950145824778751E-2</v>
      </c>
      <c r="N64" s="65">
        <f t="shared" ref="N64:N66" si="0">+(M64-L64)*100</f>
        <v>6.1383738594048225</v>
      </c>
      <c r="O64" s="2"/>
      <c r="P64" s="8"/>
      <c r="R64" s="75"/>
      <c r="S64" s="75"/>
      <c r="T64" s="75"/>
      <c r="U64" s="75"/>
      <c r="V64" s="75"/>
      <c r="W64" s="75"/>
    </row>
    <row r="65" spans="2:23" x14ac:dyDescent="0.25">
      <c r="B65" s="7"/>
      <c r="C65" s="2"/>
      <c r="D65" s="2"/>
      <c r="E65" s="2"/>
      <c r="F65" s="2"/>
      <c r="I65" s="62" t="s">
        <v>67</v>
      </c>
      <c r="J65" s="63"/>
      <c r="K65" s="63"/>
      <c r="L65" s="64">
        <v>-9.8141383140755156E-3</v>
      </c>
      <c r="M65" s="64">
        <v>2.0678648254805587E-2</v>
      </c>
      <c r="N65" s="65">
        <f t="shared" si="0"/>
        <v>3.0492786568881103</v>
      </c>
      <c r="O65" s="2"/>
      <c r="P65" s="8"/>
      <c r="R65" s="75"/>
      <c r="S65" s="75"/>
      <c r="T65" s="75"/>
      <c r="U65" s="75"/>
      <c r="V65" s="75"/>
      <c r="W65" s="75"/>
    </row>
    <row r="66" spans="2:23" x14ac:dyDescent="0.25">
      <c r="B66" s="7"/>
      <c r="C66" s="2"/>
      <c r="D66" s="2"/>
      <c r="E66" s="2"/>
      <c r="F66" s="2"/>
      <c r="I66" s="66" t="s">
        <v>43</v>
      </c>
      <c r="J66" s="67"/>
      <c r="K66" s="67"/>
      <c r="L66" s="68">
        <v>3.0495552731893305E-2</v>
      </c>
      <c r="M66" s="68">
        <v>3.0481305774415324E-2</v>
      </c>
      <c r="N66" s="69">
        <f t="shared" si="0"/>
        <v>-1.4246957477981326E-3</v>
      </c>
      <c r="O66" s="2"/>
      <c r="P66" s="8"/>
      <c r="R66" s="75"/>
      <c r="S66" s="75"/>
      <c r="T66" s="75"/>
      <c r="U66" s="75"/>
      <c r="V66" s="75"/>
      <c r="W66" s="75"/>
    </row>
    <row r="67" spans="2:23" x14ac:dyDescent="0.25">
      <c r="B67" s="7"/>
      <c r="C67" s="2"/>
      <c r="D67" s="2"/>
      <c r="E67" s="2"/>
      <c r="F67" s="2"/>
      <c r="I67" s="60" t="s">
        <v>47</v>
      </c>
      <c r="J67" s="2"/>
      <c r="K67" s="2"/>
      <c r="L67" s="2"/>
      <c r="M67" s="2"/>
      <c r="N67" s="58"/>
      <c r="O67" s="2"/>
      <c r="P67" s="8"/>
      <c r="R67" s="75"/>
      <c r="S67" s="75"/>
      <c r="T67" s="75"/>
      <c r="U67" s="75"/>
      <c r="V67" s="75"/>
      <c r="W67" s="75"/>
    </row>
    <row r="68" spans="2:23" x14ac:dyDescent="0.25">
      <c r="B68" s="7"/>
      <c r="C68" s="2"/>
      <c r="D68" s="2"/>
      <c r="E68" s="2"/>
      <c r="F68" s="2"/>
      <c r="I68" s="62" t="s">
        <v>44</v>
      </c>
      <c r="J68" s="63"/>
      <c r="K68" s="63"/>
      <c r="L68" s="64">
        <v>-3.6468207476834769E-2</v>
      </c>
      <c r="M68" s="64">
        <v>-5.8364468419075388E-3</v>
      </c>
      <c r="N68" s="65">
        <f t="shared" ref="N68:N69" si="1">+(M68-L68)*100</f>
        <v>3.063176063492723</v>
      </c>
      <c r="O68" s="2"/>
      <c r="P68" s="8"/>
      <c r="R68" s="75"/>
      <c r="S68" s="75"/>
      <c r="T68" s="75"/>
      <c r="U68" s="75"/>
      <c r="V68" s="75"/>
      <c r="W68" s="75"/>
    </row>
    <row r="69" spans="2:23" x14ac:dyDescent="0.25">
      <c r="B69" s="7"/>
      <c r="C69" s="2"/>
      <c r="D69" s="2"/>
      <c r="E69" s="2"/>
      <c r="F69" s="2"/>
      <c r="I69" s="66" t="s">
        <v>45</v>
      </c>
      <c r="J69" s="67"/>
      <c r="K69" s="67"/>
      <c r="L69" s="68">
        <v>0.17244861529045763</v>
      </c>
      <c r="M69" s="68">
        <v>-3.3147440860963551E-2</v>
      </c>
      <c r="N69" s="69">
        <f t="shared" si="1"/>
        <v>-20.559605615142118</v>
      </c>
      <c r="O69" s="2"/>
      <c r="P69" s="8"/>
      <c r="R69" s="75"/>
      <c r="S69" s="75"/>
      <c r="T69" s="75"/>
      <c r="U69" s="75"/>
      <c r="V69" s="75"/>
      <c r="W69" s="75"/>
    </row>
    <row r="70" spans="2:23" x14ac:dyDescent="0.25">
      <c r="B70" s="7"/>
      <c r="C70" s="2"/>
      <c r="D70" s="2"/>
      <c r="E70" s="2"/>
      <c r="F70" s="2"/>
      <c r="I70" s="59" t="s">
        <v>52</v>
      </c>
      <c r="J70" s="2"/>
      <c r="K70" s="2"/>
      <c r="L70" s="2"/>
      <c r="M70" s="2"/>
      <c r="N70" s="2"/>
      <c r="O70" s="2"/>
      <c r="P70" s="8"/>
      <c r="R70" s="75"/>
      <c r="S70" s="75"/>
      <c r="T70" s="75"/>
      <c r="U70" s="75"/>
      <c r="V70" s="75"/>
      <c r="W70" s="75"/>
    </row>
    <row r="71" spans="2:23" x14ac:dyDescent="0.25">
      <c r="B71" s="9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1"/>
      <c r="R71" s="75"/>
      <c r="S71" s="75"/>
      <c r="T71" s="75"/>
      <c r="U71" s="75"/>
      <c r="V71" s="75"/>
      <c r="W71" s="75"/>
    </row>
  </sheetData>
  <sortState ref="C39:F44">
    <sortCondition descending="1" ref="E39:E44"/>
  </sortState>
  <mergeCells count="17">
    <mergeCell ref="I59:N59"/>
    <mergeCell ref="C61:G64"/>
    <mergeCell ref="C36:F36"/>
    <mergeCell ref="C37:F37"/>
    <mergeCell ref="I60:N60"/>
    <mergeCell ref="B1:O2"/>
    <mergeCell ref="D25:N25"/>
    <mergeCell ref="C7:O7"/>
    <mergeCell ref="C9:O11"/>
    <mergeCell ref="D14:H15"/>
    <mergeCell ref="I14:N14"/>
    <mergeCell ref="D12:O12"/>
    <mergeCell ref="D13:O13"/>
    <mergeCell ref="C31:O31"/>
    <mergeCell ref="C57:O57"/>
    <mergeCell ref="C33:F35"/>
    <mergeCell ref="O14:O1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R68"/>
  <sheetViews>
    <sheetView zoomScale="85" zoomScaleNormal="85" workbookViewId="0">
      <selection activeCell="B11" sqref="B11"/>
    </sheetView>
  </sheetViews>
  <sheetFormatPr baseColWidth="10" defaultColWidth="0" defaultRowHeight="15" x14ac:dyDescent="0.25"/>
  <cols>
    <col min="1" max="2" width="11.7109375" style="1" customWidth="1"/>
    <col min="3" max="16" width="10.7109375" style="1" customWidth="1"/>
    <col min="17" max="18" width="11.7109375" style="1" customWidth="1"/>
    <col min="19" max="16384" width="11.42578125" style="1" hidden="1"/>
  </cols>
  <sheetData>
    <row r="1" spans="2:17" ht="15" customHeight="1" x14ac:dyDescent="0.25">
      <c r="B1" s="142" t="s">
        <v>87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2:17" ht="15" customHeight="1" x14ac:dyDescent="0.25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spans="2:17" x14ac:dyDescent="0.25">
      <c r="B3" s="14" t="str">
        <f>+C7</f>
        <v>1. Variación % anual del Índice General del Precios al Consumidor, según grupos de consumo</v>
      </c>
      <c r="C3" s="15"/>
      <c r="D3" s="15"/>
      <c r="E3" s="15"/>
      <c r="F3" s="15"/>
      <c r="G3" s="15"/>
      <c r="H3" s="14"/>
      <c r="I3" s="16"/>
      <c r="J3" s="16" t="str">
        <f>+C53</f>
        <v>3. Variación del IPC de productos emblemáticos</v>
      </c>
      <c r="K3" s="16"/>
      <c r="L3" s="16"/>
      <c r="M3" s="14"/>
      <c r="N3" s="17"/>
      <c r="O3" s="17"/>
      <c r="P3" s="17"/>
      <c r="Q3" s="17"/>
    </row>
    <row r="4" spans="2:17" x14ac:dyDescent="0.25">
      <c r="B4" s="14" t="str">
        <f>+C31</f>
        <v>2. Variación % mensual del Índice General del Precios al Consumidor, según grupos de consumo</v>
      </c>
      <c r="C4" s="15"/>
      <c r="D4" s="15"/>
      <c r="E4" s="15"/>
      <c r="F4" s="15"/>
      <c r="G4" s="15"/>
      <c r="H4" s="14"/>
      <c r="I4" s="16"/>
      <c r="J4" s="16"/>
      <c r="K4" s="16"/>
      <c r="L4" s="16"/>
      <c r="M4" s="14"/>
      <c r="N4" s="17"/>
      <c r="O4" s="17"/>
      <c r="P4" s="17"/>
      <c r="Q4" s="17"/>
    </row>
    <row r="6" spans="2:17" x14ac:dyDescent="0.25"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</row>
    <row r="7" spans="2:17" x14ac:dyDescent="0.25">
      <c r="B7" s="29"/>
      <c r="C7" s="125" t="s">
        <v>26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11"/>
      <c r="Q7" s="30"/>
    </row>
    <row r="8" spans="2:17" x14ac:dyDescent="0.25">
      <c r="B8" s="2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39"/>
      <c r="Q8" s="30"/>
    </row>
    <row r="9" spans="2:17" ht="15" customHeight="1" x14ac:dyDescent="0.25">
      <c r="B9" s="29"/>
      <c r="C9" s="126" t="str">
        <f>+CONCATENATE("La variación anual de enero a diciembre 2016 en esta región registró una tasa de ",   FIXED(N16*100, 1 ), "%, impulsado por el aumento general en los precios del grupo ",D17, " que registró un incremento del ",FIXED(N17*100, 1 ), "% como principal grupo de consumo, cabe resaltar el aumento en los precios de  ", D18, " en ",FIXED(N18*100, 1 ), "%. Todos los grupos registraron alzas en sus respectivos Índices de precios.")</f>
        <v>La variación anual de enero a diciembre 2016 en esta región registró una tasa de 2.4%, impulsado por el aumento general en los precios del grupo Alimentos y bebidas que registró un incremento del 2.3% como principal grupo de consumo, cabe resaltar el aumento en los precios de  Vestido y calzado en 4.1%. Todos los grupos registraron alzas en sus respectivos Índices de precios.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31"/>
    </row>
    <row r="10" spans="2:17" x14ac:dyDescent="0.25">
      <c r="B10" s="29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31"/>
    </row>
    <row r="11" spans="2:17" x14ac:dyDescent="0.25">
      <c r="B11" s="29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31"/>
    </row>
    <row r="12" spans="2:17" x14ac:dyDescent="0.25">
      <c r="B12" s="29"/>
      <c r="C12" s="2"/>
      <c r="D12" s="136" t="s">
        <v>25</v>
      </c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2"/>
      <c r="P12" s="2"/>
      <c r="Q12" s="32"/>
    </row>
    <row r="13" spans="2:17" x14ac:dyDescent="0.25">
      <c r="B13" s="29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32"/>
    </row>
    <row r="14" spans="2:17" x14ac:dyDescent="0.25">
      <c r="B14" s="29"/>
      <c r="C14" s="2"/>
      <c r="D14" s="127" t="s">
        <v>6</v>
      </c>
      <c r="E14" s="128"/>
      <c r="F14" s="128"/>
      <c r="G14" s="128"/>
      <c r="H14" s="129"/>
      <c r="I14" s="133" t="s">
        <v>5</v>
      </c>
      <c r="J14" s="134"/>
      <c r="K14" s="134"/>
      <c r="L14" s="134"/>
      <c r="M14" s="134"/>
      <c r="N14" s="134"/>
      <c r="O14" s="138" t="s">
        <v>81</v>
      </c>
      <c r="P14" s="2"/>
      <c r="Q14" s="32"/>
    </row>
    <row r="15" spans="2:17" x14ac:dyDescent="0.25">
      <c r="B15" s="29"/>
      <c r="C15" s="2"/>
      <c r="D15" s="130"/>
      <c r="E15" s="131"/>
      <c r="F15" s="131"/>
      <c r="G15" s="131"/>
      <c r="H15" s="132"/>
      <c r="I15" s="41">
        <v>2011</v>
      </c>
      <c r="J15" s="41">
        <v>2012</v>
      </c>
      <c r="K15" s="41">
        <v>2013</v>
      </c>
      <c r="L15" s="41">
        <v>2014</v>
      </c>
      <c r="M15" s="41">
        <v>2015</v>
      </c>
      <c r="N15" s="112">
        <v>2016</v>
      </c>
      <c r="O15" s="139"/>
      <c r="P15" s="2"/>
      <c r="Q15" s="32"/>
    </row>
    <row r="16" spans="2:17" x14ac:dyDescent="0.25">
      <c r="B16" s="29"/>
      <c r="C16" s="2"/>
      <c r="D16" s="47" t="s">
        <v>7</v>
      </c>
      <c r="E16" s="48"/>
      <c r="F16" s="48"/>
      <c r="G16" s="48"/>
      <c r="H16" s="49"/>
      <c r="I16" s="50">
        <v>6.3137632338787109E-2</v>
      </c>
      <c r="J16" s="46">
        <v>1.1225783088901098E-2</v>
      </c>
      <c r="K16" s="46">
        <v>1.5398388540734054E-2</v>
      </c>
      <c r="L16" s="46">
        <v>1.974960324457764E-2</v>
      </c>
      <c r="M16" s="46">
        <v>4.5132284281514723E-2</v>
      </c>
      <c r="N16" s="46">
        <v>2.3577101257445499E-2</v>
      </c>
      <c r="O16" s="113">
        <v>1.8432798809720596E-2</v>
      </c>
      <c r="P16" s="2"/>
      <c r="Q16" s="32"/>
    </row>
    <row r="17" spans="2:17" x14ac:dyDescent="0.25">
      <c r="B17" s="29"/>
      <c r="C17" s="2"/>
      <c r="D17" s="42" t="s">
        <v>8</v>
      </c>
      <c r="E17" s="21"/>
      <c r="F17" s="21"/>
      <c r="G17" s="21"/>
      <c r="H17" s="22"/>
      <c r="I17" s="25">
        <v>6.8750000000000089E-2</v>
      </c>
      <c r="J17" s="25">
        <v>8.4175084175084347E-3</v>
      </c>
      <c r="K17" s="25">
        <v>1.6255162112292387E-2</v>
      </c>
      <c r="L17" s="25">
        <v>2.8964205429707901E-2</v>
      </c>
      <c r="M17" s="25">
        <v>6.8901772960255236E-2</v>
      </c>
      <c r="N17" s="25">
        <v>2.2875560097476599E-2</v>
      </c>
      <c r="O17" s="25">
        <v>1.2068965517241237E-2</v>
      </c>
      <c r="P17" s="2"/>
      <c r="Q17" s="32"/>
    </row>
    <row r="18" spans="2:17" x14ac:dyDescent="0.25">
      <c r="B18" s="29"/>
      <c r="C18" s="2"/>
      <c r="D18" s="42" t="s">
        <v>9</v>
      </c>
      <c r="E18" s="21"/>
      <c r="F18" s="21"/>
      <c r="G18" s="21"/>
      <c r="H18" s="22"/>
      <c r="I18" s="25">
        <v>2.2364217252396124E-2</v>
      </c>
      <c r="J18" s="25">
        <v>2.386363636363642E-2</v>
      </c>
      <c r="K18" s="25">
        <v>1.4150943396226356E-2</v>
      </c>
      <c r="L18" s="25">
        <v>3.7391700866393762E-3</v>
      </c>
      <c r="M18" s="25">
        <v>2.2260585135380762E-2</v>
      </c>
      <c r="N18" s="25">
        <v>4.1151897609101429E-2</v>
      </c>
      <c r="O18" s="25">
        <v>4.0429116056387882E-2</v>
      </c>
      <c r="P18" s="2"/>
      <c r="Q18" s="32"/>
    </row>
    <row r="19" spans="2:17" x14ac:dyDescent="0.25">
      <c r="B19" s="29"/>
      <c r="C19" s="2"/>
      <c r="D19" s="42" t="s">
        <v>13</v>
      </c>
      <c r="E19" s="21"/>
      <c r="F19" s="21"/>
      <c r="G19" s="21"/>
      <c r="H19" s="22"/>
      <c r="I19" s="25">
        <v>3.8758921490880338E-2</v>
      </c>
      <c r="J19" s="25">
        <v>1.1546903330470482E-2</v>
      </c>
      <c r="K19" s="25">
        <v>4.632075471698105E-2</v>
      </c>
      <c r="L19" s="25">
        <v>1.7401496709043451E-2</v>
      </c>
      <c r="M19" s="25">
        <v>5.6983339241403641E-2</v>
      </c>
      <c r="N19" s="25">
        <v>6.4559403035131524E-3</v>
      </c>
      <c r="O19" s="25">
        <v>-1.5797788309636074E-3</v>
      </c>
      <c r="P19" s="2"/>
      <c r="Q19" s="32"/>
    </row>
    <row r="20" spans="2:17" x14ac:dyDescent="0.25">
      <c r="B20" s="29"/>
      <c r="C20" s="2"/>
      <c r="D20" s="42" t="s">
        <v>14</v>
      </c>
      <c r="E20" s="21"/>
      <c r="F20" s="21"/>
      <c r="G20" s="21"/>
      <c r="H20" s="22"/>
      <c r="I20" s="25">
        <v>1.0849379337308118E-2</v>
      </c>
      <c r="J20" s="25">
        <v>5.3181202862115917E-3</v>
      </c>
      <c r="K20" s="25">
        <v>2.0294315667981122E-2</v>
      </c>
      <c r="L20" s="25">
        <v>2.3755656108597201E-2</v>
      </c>
      <c r="M20" s="25">
        <v>1.9152854511970574E-2</v>
      </c>
      <c r="N20" s="25">
        <v>2.1684134441633418E-2</v>
      </c>
      <c r="O20" s="25">
        <v>2.9052402932392196E-2</v>
      </c>
      <c r="P20" s="2"/>
      <c r="Q20" s="32"/>
    </row>
    <row r="21" spans="2:17" x14ac:dyDescent="0.25">
      <c r="B21" s="29"/>
      <c r="C21" s="2"/>
      <c r="D21" s="42" t="s">
        <v>10</v>
      </c>
      <c r="E21" s="21"/>
      <c r="F21" s="21"/>
      <c r="G21" s="21"/>
      <c r="H21" s="22"/>
      <c r="I21" s="25">
        <v>4.8294327647758761E-2</v>
      </c>
      <c r="J21" s="25">
        <v>1.5324945605903029E-2</v>
      </c>
      <c r="K21" s="25">
        <v>5.3107239355261182E-3</v>
      </c>
      <c r="L21" s="25">
        <v>1.8813716404077807E-2</v>
      </c>
      <c r="M21" s="25">
        <v>6.5587191849358684E-2</v>
      </c>
      <c r="N21" s="25">
        <v>3.781799556086729E-2</v>
      </c>
      <c r="O21" s="25">
        <v>3.6000000000000032E-2</v>
      </c>
      <c r="P21" s="2"/>
      <c r="Q21" s="32"/>
    </row>
    <row r="22" spans="2:17" x14ac:dyDescent="0.25">
      <c r="B22" s="29"/>
      <c r="C22" s="2"/>
      <c r="D22" s="42" t="s">
        <v>11</v>
      </c>
      <c r="E22" s="21"/>
      <c r="F22" s="21"/>
      <c r="G22" s="21"/>
      <c r="H22" s="22"/>
      <c r="I22" s="25">
        <v>0.1315436241610739</v>
      </c>
      <c r="J22" s="25">
        <v>9.659379766141285E-3</v>
      </c>
      <c r="K22" s="25">
        <v>4.3638804968111344E-3</v>
      </c>
      <c r="L22" s="25">
        <v>2.0889037433156066E-3</v>
      </c>
      <c r="M22" s="25">
        <v>-9.5889268740099176E-3</v>
      </c>
      <c r="N22" s="25">
        <v>1.6837851490136835E-4</v>
      </c>
      <c r="O22" s="25">
        <v>4.0109233657621424E-3</v>
      </c>
      <c r="P22" s="2"/>
      <c r="Q22" s="32"/>
    </row>
    <row r="23" spans="2:17" x14ac:dyDescent="0.25">
      <c r="B23" s="29"/>
      <c r="C23" s="2"/>
      <c r="D23" s="42" t="s">
        <v>15</v>
      </c>
      <c r="E23" s="21"/>
      <c r="F23" s="21"/>
      <c r="G23" s="21"/>
      <c r="H23" s="22"/>
      <c r="I23" s="25">
        <v>4.6378527728438979E-2</v>
      </c>
      <c r="J23" s="25">
        <v>1.4522821576763434E-2</v>
      </c>
      <c r="K23" s="25">
        <v>8.1799591002045258E-3</v>
      </c>
      <c r="L23" s="25">
        <v>1.4198782961460488E-2</v>
      </c>
      <c r="M23" s="25">
        <v>2.7909090909090883E-2</v>
      </c>
      <c r="N23" s="25">
        <v>4.3512868134783833E-2</v>
      </c>
      <c r="O23" s="25">
        <v>4.5538951277743323E-2</v>
      </c>
      <c r="P23" s="2"/>
      <c r="Q23" s="32"/>
    </row>
    <row r="24" spans="2:17" x14ac:dyDescent="0.25">
      <c r="B24" s="29"/>
      <c r="C24" s="2"/>
      <c r="D24" s="42" t="s">
        <v>12</v>
      </c>
      <c r="E24" s="21"/>
      <c r="F24" s="21"/>
      <c r="G24" s="21"/>
      <c r="I24" s="24">
        <v>3.7091264031234639E-2</v>
      </c>
      <c r="J24" s="24">
        <v>2.2211764705882375E-2</v>
      </c>
      <c r="K24" s="24">
        <v>8.5627474449867513E-3</v>
      </c>
      <c r="L24" s="24">
        <v>9.4029578236258793E-3</v>
      </c>
      <c r="M24" s="24">
        <v>1.7183684543728095E-2</v>
      </c>
      <c r="N24" s="24">
        <v>4.3300435671734805E-2</v>
      </c>
      <c r="O24" s="24">
        <v>4.0209479850878749E-2</v>
      </c>
      <c r="P24" s="2"/>
      <c r="Q24" s="32"/>
    </row>
    <row r="25" spans="2:17" x14ac:dyDescent="0.25">
      <c r="B25" s="29"/>
      <c r="C25" s="2"/>
      <c r="D25" s="124" t="s">
        <v>16</v>
      </c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2"/>
      <c r="P25" s="2"/>
      <c r="Q25" s="32"/>
    </row>
    <row r="26" spans="2:17" x14ac:dyDescent="0.25">
      <c r="B26" s="2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32"/>
    </row>
    <row r="27" spans="2:17" x14ac:dyDescent="0.25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5"/>
    </row>
    <row r="30" spans="2:17" x14ac:dyDescent="0.25"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8"/>
    </row>
    <row r="31" spans="2:17" x14ac:dyDescent="0.25">
      <c r="B31" s="29"/>
      <c r="C31" s="125" t="s">
        <v>27</v>
      </c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11"/>
      <c r="Q31" s="32"/>
    </row>
    <row r="32" spans="2:17" x14ac:dyDescent="0.25">
      <c r="B32" s="2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39"/>
      <c r="Q32" s="32"/>
    </row>
    <row r="33" spans="2:17" x14ac:dyDescent="0.25">
      <c r="B33" s="29"/>
      <c r="C33" s="119" t="str">
        <f>+CONCATENATE("El mes con mayor crecimiento (mensual) fue ", M38,", creciendo ", FIXED(M39*100,1),"% en relación a ", L38," del mismo año. En tanto que en ",E38, " se registró un crecimiento  ",FIXED(E39*100,1),"% en relación a ",D38,". ")</f>
        <v xml:space="preserve">El mes con mayor crecimiento (mensual) fue Octubre, creciendo 1.6% en relación a Septiembre del mismo año. En tanto que en Febrero se registró un crecimiento  -0.5% en relación a Enero. </v>
      </c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09"/>
      <c r="Q33" s="32"/>
    </row>
    <row r="34" spans="2:17" x14ac:dyDescent="0.25">
      <c r="B34" s="2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09"/>
      <c r="Q34" s="32"/>
    </row>
    <row r="35" spans="2:17" x14ac:dyDescent="0.25">
      <c r="B35" s="2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32"/>
    </row>
    <row r="36" spans="2:17" x14ac:dyDescent="0.25">
      <c r="B36" s="29"/>
      <c r="C36" s="136" t="s">
        <v>24</v>
      </c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2"/>
      <c r="O36" s="2"/>
      <c r="P36" s="2"/>
      <c r="Q36" s="32"/>
    </row>
    <row r="37" spans="2:17" x14ac:dyDescent="0.25">
      <c r="B37" s="29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32"/>
    </row>
    <row r="38" spans="2:17" x14ac:dyDescent="0.25">
      <c r="B38" s="29"/>
      <c r="C38" s="43" t="s">
        <v>0</v>
      </c>
      <c r="D38" s="44" t="s">
        <v>28</v>
      </c>
      <c r="E38" s="44" t="s">
        <v>29</v>
      </c>
      <c r="F38" s="44" t="s">
        <v>30</v>
      </c>
      <c r="G38" s="44" t="s">
        <v>31</v>
      </c>
      <c r="H38" s="44" t="s">
        <v>32</v>
      </c>
      <c r="I38" s="44" t="s">
        <v>33</v>
      </c>
      <c r="J38" s="44" t="s">
        <v>34</v>
      </c>
      <c r="K38" s="44" t="s">
        <v>35</v>
      </c>
      <c r="L38" s="44" t="s">
        <v>36</v>
      </c>
      <c r="M38" s="44" t="s">
        <v>37</v>
      </c>
      <c r="N38" s="44" t="s">
        <v>38</v>
      </c>
      <c r="O38" s="44" t="s">
        <v>39</v>
      </c>
      <c r="P38" s="44" t="s">
        <v>82</v>
      </c>
      <c r="Q38" s="32"/>
    </row>
    <row r="39" spans="2:17" x14ac:dyDescent="0.25">
      <c r="B39" s="29"/>
      <c r="C39" s="45" t="s">
        <v>17</v>
      </c>
      <c r="D39" s="46">
        <v>8.2726671078758862E-4</v>
      </c>
      <c r="E39" s="46">
        <v>-4.8768391469664607E-3</v>
      </c>
      <c r="F39" s="46">
        <v>1.6612675471385785E-3</v>
      </c>
      <c r="G39" s="46">
        <v>-2.8194709345716884E-3</v>
      </c>
      <c r="H39" s="46">
        <v>-2.4948024948024949E-3</v>
      </c>
      <c r="I39" s="46">
        <v>7.5031263026259509E-4</v>
      </c>
      <c r="J39" s="46">
        <v>4.7484171942684394E-3</v>
      </c>
      <c r="K39" s="46">
        <v>3.3993864522012807E-3</v>
      </c>
      <c r="L39" s="46">
        <v>6.3625846967443334E-3</v>
      </c>
      <c r="M39" s="46">
        <v>1.5929058214960268E-2</v>
      </c>
      <c r="N39" s="46">
        <v>6.4656914248772956E-4</v>
      </c>
      <c r="O39" s="46">
        <v>-6.4615136095624859E-4</v>
      </c>
      <c r="P39" s="113">
        <v>-4.2026994261700201E-3</v>
      </c>
      <c r="Q39" s="105"/>
    </row>
    <row r="40" spans="2:17" x14ac:dyDescent="0.25">
      <c r="B40" s="29"/>
      <c r="C40" s="36" t="s">
        <v>19</v>
      </c>
      <c r="D40" s="24">
        <v>3.0657967140947928E-3</v>
      </c>
      <c r="E40" s="24">
        <v>-1.0893416927899691E-2</v>
      </c>
      <c r="F40" s="24">
        <v>-7.8440694081293172E-3</v>
      </c>
      <c r="G40" s="24">
        <v>-3.0346590001596452E-3</v>
      </c>
      <c r="H40" s="24">
        <v>-5.5270746555591277E-3</v>
      </c>
      <c r="I40" s="24">
        <v>-7.2492952074110217E-4</v>
      </c>
      <c r="J40" s="24">
        <v>6.8515234563919503E-3</v>
      </c>
      <c r="K40" s="24">
        <v>4.8034584901128774E-3</v>
      </c>
      <c r="L40" s="24">
        <v>1.1393514460999121E-2</v>
      </c>
      <c r="M40" s="24">
        <v>3.0880731054041322E-2</v>
      </c>
      <c r="N40" s="24">
        <v>-4.5850527281066089E-4</v>
      </c>
      <c r="O40" s="24">
        <v>-5.198776758409851E-3</v>
      </c>
      <c r="P40" s="25">
        <v>-7.5315093759608098E-3</v>
      </c>
      <c r="Q40" s="105"/>
    </row>
    <row r="41" spans="2:17" x14ac:dyDescent="0.25">
      <c r="B41" s="29"/>
      <c r="C41" s="36" t="s">
        <v>20</v>
      </c>
      <c r="D41" s="24">
        <v>2.4886676739845903E-3</v>
      </c>
      <c r="E41" s="24">
        <v>6.2948842982533115E-3</v>
      </c>
      <c r="F41" s="24">
        <v>2.5550660792952318E-3</v>
      </c>
      <c r="G41" s="24">
        <v>6.1516829246843763E-4</v>
      </c>
      <c r="H41" s="24">
        <v>5.8844194624978474E-3</v>
      </c>
      <c r="I41" s="24">
        <v>3.492534707063788E-3</v>
      </c>
      <c r="J41" s="24">
        <v>7.1347776907682015E-3</v>
      </c>
      <c r="K41" s="24">
        <v>1.2095032397407834E-3</v>
      </c>
      <c r="L41" s="24">
        <v>2.5023729398567784E-3</v>
      </c>
      <c r="M41" s="24">
        <v>2.9264933723531783E-3</v>
      </c>
      <c r="N41" s="24">
        <v>3.0037761757639725E-3</v>
      </c>
      <c r="O41" s="24">
        <v>2.310259262428227E-3</v>
      </c>
      <c r="P41" s="25">
        <v>1.7927266518695806E-3</v>
      </c>
      <c r="Q41" s="105"/>
    </row>
    <row r="42" spans="2:17" x14ac:dyDescent="0.25">
      <c r="B42" s="29"/>
      <c r="C42" s="36" t="s">
        <v>4</v>
      </c>
      <c r="D42" s="24">
        <v>8.3843380565105097E-3</v>
      </c>
      <c r="E42" s="24">
        <v>2.4943876278382682E-4</v>
      </c>
      <c r="F42" s="24">
        <v>1.5793848711553871E-3</v>
      </c>
      <c r="G42" s="24">
        <v>-1.1868204830276285E-2</v>
      </c>
      <c r="H42" s="24">
        <v>-1.1842768352091304E-2</v>
      </c>
      <c r="I42" s="24">
        <v>3.3149171270718814E-3</v>
      </c>
      <c r="J42" s="24">
        <v>1.7790579464587175E-3</v>
      </c>
      <c r="K42" s="24">
        <v>2.4524312896405664E-3</v>
      </c>
      <c r="L42" s="24">
        <v>3.3743883921037998E-3</v>
      </c>
      <c r="M42" s="24">
        <v>3.867496216579891E-3</v>
      </c>
      <c r="N42" s="24">
        <v>6.1139028475711843E-3</v>
      </c>
      <c r="O42" s="24">
        <v>-7.4918837925574966E-4</v>
      </c>
      <c r="P42" s="25">
        <v>3.3322225924692361E-4</v>
      </c>
      <c r="Q42" s="105"/>
    </row>
    <row r="43" spans="2:17" x14ac:dyDescent="0.25">
      <c r="B43" s="29"/>
      <c r="C43" s="36" t="s">
        <v>21</v>
      </c>
      <c r="D43" s="24">
        <v>-1.7166606432961196E-3</v>
      </c>
      <c r="E43" s="24">
        <v>8.5075572449997416E-3</v>
      </c>
      <c r="F43" s="24">
        <v>6.1922283047652904E-3</v>
      </c>
      <c r="G43" s="24">
        <v>2.1405636817695139E-3</v>
      </c>
      <c r="H43" s="24">
        <v>2.7589889640442511E-3</v>
      </c>
      <c r="I43" s="24">
        <v>2.4851335759297211E-3</v>
      </c>
      <c r="J43" s="24">
        <v>-6.1088977423638946E-3</v>
      </c>
      <c r="K43" s="24">
        <v>-8.9078923926622089E-5</v>
      </c>
      <c r="L43" s="24">
        <v>5.0779510022271879E-3</v>
      </c>
      <c r="M43" s="24">
        <v>4.9636589257224806E-3</v>
      </c>
      <c r="N43" s="24">
        <v>-1.7639795378372458E-3</v>
      </c>
      <c r="O43" s="24">
        <v>-8.835483300937419E-4</v>
      </c>
      <c r="P43" s="25">
        <v>5.4828440042449245E-3</v>
      </c>
      <c r="Q43" s="105"/>
    </row>
    <row r="44" spans="2:17" x14ac:dyDescent="0.25">
      <c r="B44" s="29"/>
      <c r="C44" s="36" t="s">
        <v>3</v>
      </c>
      <c r="D44" s="24">
        <v>3.0732456889193127E-3</v>
      </c>
      <c r="E44" s="24">
        <v>8.5106382978716866E-4</v>
      </c>
      <c r="F44" s="24">
        <v>2.8911564625850872E-3</v>
      </c>
      <c r="G44" s="24">
        <v>3.6459216550788209E-3</v>
      </c>
      <c r="H44" s="24">
        <v>6.1671031511361107E-3</v>
      </c>
      <c r="I44" s="24">
        <v>1.1754827875734009E-3</v>
      </c>
      <c r="J44" s="24">
        <v>8.3025830258303124E-3</v>
      </c>
      <c r="K44" s="24">
        <v>6.4875654994593912E-3</v>
      </c>
      <c r="L44" s="24">
        <v>-4.0492521279233973E-3</v>
      </c>
      <c r="M44" s="24">
        <v>4.9784268171260138E-4</v>
      </c>
      <c r="N44" s="24">
        <v>3.6490296898323837E-3</v>
      </c>
      <c r="O44" s="24">
        <v>4.544703354817381E-3</v>
      </c>
      <c r="P44" s="25">
        <v>1.3161141729045589E-3</v>
      </c>
      <c r="Q44" s="105"/>
    </row>
    <row r="45" spans="2:17" x14ac:dyDescent="0.25">
      <c r="B45" s="29"/>
      <c r="C45" s="36" t="s">
        <v>22</v>
      </c>
      <c r="D45" s="24">
        <v>-1.3470281192119793E-2</v>
      </c>
      <c r="E45" s="24">
        <v>-3.7549069807135682E-3</v>
      </c>
      <c r="F45" s="24">
        <v>3.5120781223232367E-3</v>
      </c>
      <c r="G45" s="24">
        <v>-6.7434912505335287E-3</v>
      </c>
      <c r="H45" s="24">
        <v>-1.5469233413543115E-3</v>
      </c>
      <c r="I45" s="24">
        <v>0</v>
      </c>
      <c r="J45" s="24">
        <v>2.4100533654671796E-3</v>
      </c>
      <c r="K45" s="24">
        <v>3.6922548514513043E-3</v>
      </c>
      <c r="L45" s="24">
        <v>1.1977072461288873E-3</v>
      </c>
      <c r="M45" s="24">
        <v>2.0507562163547544E-3</v>
      </c>
      <c r="N45" s="24">
        <v>3.3256587362497925E-3</v>
      </c>
      <c r="O45" s="24">
        <v>9.6889342172361559E-3</v>
      </c>
      <c r="P45" s="25">
        <v>-9.6801346801346222E-3</v>
      </c>
      <c r="Q45" s="105"/>
    </row>
    <row r="46" spans="2:17" x14ac:dyDescent="0.25">
      <c r="B46" s="29"/>
      <c r="C46" s="36" t="s">
        <v>23</v>
      </c>
      <c r="D46" s="24">
        <v>1.768815777838384E-4</v>
      </c>
      <c r="E46" s="24">
        <v>5.3055088867282052E-4</v>
      </c>
      <c r="F46" s="24">
        <v>4.0035351303579381E-2</v>
      </c>
      <c r="G46" s="24">
        <v>1.4445955132562638E-3</v>
      </c>
      <c r="H46" s="24">
        <v>-3.3941450997021505E-4</v>
      </c>
      <c r="I46" s="24">
        <v>5.9417706476527776E-4</v>
      </c>
      <c r="J46" s="24">
        <v>-8.4832032575499206E-4</v>
      </c>
      <c r="K46" s="24">
        <v>1.358464934623882E-3</v>
      </c>
      <c r="L46" s="24">
        <v>0</v>
      </c>
      <c r="M46" s="24">
        <v>-7.6309988129563688E-4</v>
      </c>
      <c r="N46" s="24">
        <v>1.6970725498532957E-4</v>
      </c>
      <c r="O46" s="24">
        <v>1.0180707559175328E-3</v>
      </c>
      <c r="P46" s="25">
        <v>2.1188236291211915E-3</v>
      </c>
      <c r="Q46" s="105"/>
    </row>
    <row r="47" spans="2:17" x14ac:dyDescent="0.25">
      <c r="B47" s="29"/>
      <c r="C47" s="36" t="s">
        <v>2</v>
      </c>
      <c r="D47" s="24">
        <v>1.6893393793899758E-3</v>
      </c>
      <c r="E47" s="24">
        <v>2.5741168116457658E-3</v>
      </c>
      <c r="F47" s="24">
        <v>2.2133687472332131E-3</v>
      </c>
      <c r="G47" s="24">
        <v>5.3003533568896088E-4</v>
      </c>
      <c r="H47" s="24">
        <v>1.165460003531682E-2</v>
      </c>
      <c r="I47" s="24">
        <v>7.0692965613545766E-3</v>
      </c>
      <c r="J47" s="24">
        <v>1.2479417627177414E-2</v>
      </c>
      <c r="K47" s="24">
        <v>-2.5678336043821748E-4</v>
      </c>
      <c r="L47" s="24">
        <v>1.2842465753424293E-3</v>
      </c>
      <c r="M47" s="24">
        <v>-3.5057716973064812E-3</v>
      </c>
      <c r="N47" s="24">
        <v>-3.346490475373276E-3</v>
      </c>
      <c r="O47" s="24">
        <v>1.0245372363323346E-2</v>
      </c>
      <c r="P47" s="24">
        <v>-1.2783364581557821E-3</v>
      </c>
      <c r="Q47" s="105"/>
    </row>
    <row r="48" spans="2:17" x14ac:dyDescent="0.25">
      <c r="B48" s="29"/>
      <c r="C48" s="140" t="s">
        <v>51</v>
      </c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10"/>
      <c r="Q48" s="32"/>
    </row>
    <row r="49" spans="2:17" x14ac:dyDescent="0.25"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5"/>
    </row>
    <row r="51" spans="2:17" x14ac:dyDescent="0.25">
      <c r="I51" s="2"/>
    </row>
    <row r="52" spans="2:17" x14ac:dyDescent="0.25"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</row>
    <row r="53" spans="2:17" x14ac:dyDescent="0.25">
      <c r="B53" s="7"/>
      <c r="C53" s="125" t="s">
        <v>50</v>
      </c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11"/>
      <c r="Q53" s="8"/>
    </row>
    <row r="54" spans="2:17" x14ac:dyDescent="0.25">
      <c r="B54" s="7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8"/>
    </row>
    <row r="55" spans="2:17" x14ac:dyDescent="0.25">
      <c r="B55" s="7"/>
      <c r="C55" s="2"/>
      <c r="D55" s="2"/>
      <c r="E55" s="2"/>
      <c r="F55" s="2"/>
      <c r="G55" s="2"/>
      <c r="H55" s="2"/>
      <c r="I55" s="136" t="s">
        <v>49</v>
      </c>
      <c r="J55" s="136"/>
      <c r="K55" s="136"/>
      <c r="L55" s="136"/>
      <c r="M55" s="136"/>
      <c r="N55" s="136"/>
      <c r="O55" s="2"/>
      <c r="P55" s="2"/>
      <c r="Q55" s="8"/>
    </row>
    <row r="56" spans="2:17" x14ac:dyDescent="0.25">
      <c r="B56" s="7"/>
      <c r="I56" s="2"/>
      <c r="J56" s="2"/>
      <c r="K56" s="52"/>
      <c r="L56" s="2"/>
      <c r="M56" s="2"/>
      <c r="N56" s="2"/>
      <c r="O56" s="2"/>
      <c r="P56" s="2"/>
      <c r="Q56" s="8"/>
    </row>
    <row r="57" spans="2:17" ht="15" customHeight="1" x14ac:dyDescent="0.25">
      <c r="B57" s="7"/>
      <c r="C57" s="119" t="str">
        <f>+CONCATENATE("Los alimentos son el principal componente de la canasta familiar. El Índice de precios al consumidor del ", I59, "  en la región tuvo un crecimiento de ", FIXED(100*M59,1),"%, en tanto los precios de ",I60, " tuvieron un crecimiento de ", FIXED(100*M60,1),"%. Por otro lado los precios por ", I65, ", aumentaron ", FIXED(100*M65,1), "% de enero a dicembre del 2016.")</f>
        <v>Los alimentos son el principal componente de la canasta familiar. El Índice de precios al consumidor del Azúcar  en la región tuvo un crecimiento de 10.1%, en tanto los precios de Leche, quesos y huevos tuvieron un crecimiento de 5.8%. Por otro lado los precios por Energía eléctrica, aumentaron 2.5% de enero a dicembre del 2016.</v>
      </c>
      <c r="D57" s="119"/>
      <c r="E57" s="119"/>
      <c r="F57" s="119"/>
      <c r="G57" s="119"/>
      <c r="I57" s="53" t="s">
        <v>40</v>
      </c>
      <c r="J57" s="54"/>
      <c r="K57" s="54"/>
      <c r="L57" s="55">
        <v>2015</v>
      </c>
      <c r="M57" s="55">
        <v>2016</v>
      </c>
      <c r="N57" s="56" t="s">
        <v>48</v>
      </c>
      <c r="O57" s="2"/>
      <c r="P57" s="2"/>
      <c r="Q57" s="8"/>
    </row>
    <row r="58" spans="2:17" x14ac:dyDescent="0.25">
      <c r="B58" s="7"/>
      <c r="C58" s="119"/>
      <c r="D58" s="119"/>
      <c r="E58" s="119"/>
      <c r="F58" s="119"/>
      <c r="G58" s="119"/>
      <c r="I58" s="60" t="s">
        <v>46</v>
      </c>
      <c r="J58" s="52"/>
      <c r="K58" s="52"/>
      <c r="L58" s="40"/>
      <c r="M58" s="40"/>
      <c r="N58" s="52"/>
      <c r="O58" s="2"/>
      <c r="P58" s="2"/>
      <c r="Q58" s="8"/>
    </row>
    <row r="59" spans="2:17" x14ac:dyDescent="0.25">
      <c r="B59" s="7"/>
      <c r="C59" s="119"/>
      <c r="D59" s="119"/>
      <c r="E59" s="119"/>
      <c r="F59" s="119"/>
      <c r="G59" s="119"/>
      <c r="I59" s="62" t="s">
        <v>41</v>
      </c>
      <c r="J59" s="63"/>
      <c r="K59" s="63"/>
      <c r="L59" s="64">
        <v>0.23496540713145286</v>
      </c>
      <c r="M59" s="64">
        <v>0.1011994541406307</v>
      </c>
      <c r="N59" s="65">
        <f>+(M59-L59)*100</f>
        <v>-13.376595299082217</v>
      </c>
      <c r="O59" s="2"/>
      <c r="P59" s="2"/>
      <c r="Q59" s="8"/>
    </row>
    <row r="60" spans="2:17" x14ac:dyDescent="0.25">
      <c r="B60" s="7"/>
      <c r="C60" s="119"/>
      <c r="D60" s="119"/>
      <c r="E60" s="119"/>
      <c r="F60" s="119"/>
      <c r="G60" s="119"/>
      <c r="I60" s="62" t="s">
        <v>42</v>
      </c>
      <c r="J60" s="63"/>
      <c r="K60" s="63"/>
      <c r="L60" s="64">
        <v>5.6992174208914115E-3</v>
      </c>
      <c r="M60" s="64">
        <v>5.8276241224731518E-2</v>
      </c>
      <c r="N60" s="65">
        <f t="shared" ref="N60:N65" si="0">+(M60-L60)*100</f>
        <v>5.2577023803840106</v>
      </c>
      <c r="O60" s="2"/>
      <c r="P60" s="2"/>
      <c r="Q60" s="8"/>
    </row>
    <row r="61" spans="2:17" x14ac:dyDescent="0.25">
      <c r="B61" s="7"/>
      <c r="C61" s="2"/>
      <c r="D61" s="2"/>
      <c r="E61" s="2"/>
      <c r="F61" s="2"/>
      <c r="I61" s="62" t="s">
        <v>67</v>
      </c>
      <c r="J61" s="63"/>
      <c r="K61" s="63"/>
      <c r="L61" s="64">
        <v>-3.0945663056339834E-3</v>
      </c>
      <c r="M61" s="64">
        <v>9.1299187437232643E-3</v>
      </c>
      <c r="N61" s="65">
        <f t="shared" si="0"/>
        <v>1.2224485049357248</v>
      </c>
      <c r="O61" s="2"/>
      <c r="P61" s="2"/>
      <c r="Q61" s="8"/>
    </row>
    <row r="62" spans="2:17" x14ac:dyDescent="0.25">
      <c r="B62" s="7"/>
      <c r="C62" s="2"/>
      <c r="D62" s="2"/>
      <c r="E62" s="2"/>
      <c r="F62" s="2"/>
      <c r="I62" s="66" t="s">
        <v>43</v>
      </c>
      <c r="J62" s="67"/>
      <c r="K62" s="67"/>
      <c r="L62" s="68">
        <v>6.5667776544580114E-2</v>
      </c>
      <c r="M62" s="68">
        <v>-1.4233639993056713E-2</v>
      </c>
      <c r="N62" s="69">
        <f t="shared" si="0"/>
        <v>-7.9901416537636827</v>
      </c>
      <c r="O62" s="2"/>
      <c r="P62" s="2"/>
      <c r="Q62" s="8"/>
    </row>
    <row r="63" spans="2:17" x14ac:dyDescent="0.25">
      <c r="B63" s="7"/>
      <c r="C63" s="2"/>
      <c r="D63" s="2"/>
      <c r="E63" s="2"/>
      <c r="F63" s="2"/>
      <c r="I63" s="60" t="s">
        <v>47</v>
      </c>
      <c r="J63" s="2"/>
      <c r="K63" s="2"/>
      <c r="L63" s="2"/>
      <c r="M63" s="2"/>
      <c r="N63" s="58"/>
      <c r="O63" s="2"/>
      <c r="P63" s="2"/>
      <c r="Q63" s="8"/>
    </row>
    <row r="64" spans="2:17" x14ac:dyDescent="0.25">
      <c r="B64" s="7"/>
      <c r="C64" s="2"/>
      <c r="D64" s="2"/>
      <c r="E64" s="2"/>
      <c r="F64" s="2"/>
      <c r="I64" s="62" t="s">
        <v>44</v>
      </c>
      <c r="J64" s="63"/>
      <c r="K64" s="63"/>
      <c r="L64" s="64">
        <v>-5.4199087738127198E-2</v>
      </c>
      <c r="M64" s="64">
        <v>-1.3711583924349902E-2</v>
      </c>
      <c r="N64" s="65">
        <f t="shared" si="0"/>
        <v>4.0487503813777295</v>
      </c>
      <c r="O64" s="2"/>
      <c r="P64" s="2"/>
      <c r="Q64" s="8"/>
    </row>
    <row r="65" spans="2:17" x14ac:dyDescent="0.25">
      <c r="B65" s="7"/>
      <c r="C65" s="2"/>
      <c r="D65" s="2"/>
      <c r="E65" s="2"/>
      <c r="F65" s="2"/>
      <c r="I65" s="66" t="s">
        <v>45</v>
      </c>
      <c r="J65" s="67"/>
      <c r="K65" s="67"/>
      <c r="L65" s="68">
        <v>0.19965884861407246</v>
      </c>
      <c r="M65" s="68">
        <v>2.5309256362860744E-2</v>
      </c>
      <c r="N65" s="69">
        <f t="shared" si="0"/>
        <v>-17.434959225121172</v>
      </c>
      <c r="O65" s="2"/>
      <c r="P65" s="2"/>
      <c r="Q65" s="8"/>
    </row>
    <row r="66" spans="2:17" x14ac:dyDescent="0.25">
      <c r="B66" s="7"/>
      <c r="C66" s="2"/>
      <c r="D66" s="2"/>
      <c r="E66" s="2"/>
      <c r="F66" s="2"/>
      <c r="I66" s="59" t="s">
        <v>52</v>
      </c>
      <c r="J66" s="2"/>
      <c r="K66" s="2"/>
      <c r="L66" s="2"/>
      <c r="M66" s="2"/>
      <c r="N66" s="2"/>
      <c r="O66" s="2"/>
      <c r="P66" s="2"/>
      <c r="Q66" s="8"/>
    </row>
    <row r="67" spans="2:17" x14ac:dyDescent="0.25">
      <c r="B67" s="7"/>
      <c r="C67" s="2"/>
      <c r="D67" s="2"/>
      <c r="E67" s="2"/>
      <c r="F67" s="2"/>
      <c r="I67" s="2"/>
      <c r="J67" s="2"/>
      <c r="K67" s="2"/>
      <c r="L67" s="2"/>
      <c r="M67" s="2"/>
      <c r="N67" s="2"/>
      <c r="O67" s="2"/>
      <c r="P67" s="2"/>
      <c r="Q67" s="8"/>
    </row>
    <row r="68" spans="2:17" x14ac:dyDescent="0.25"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1"/>
    </row>
  </sheetData>
  <mergeCells count="15">
    <mergeCell ref="C57:G60"/>
    <mergeCell ref="I55:N55"/>
    <mergeCell ref="C48:O48"/>
    <mergeCell ref="C53:O53"/>
    <mergeCell ref="C33:O34"/>
    <mergeCell ref="D25:N25"/>
    <mergeCell ref="C36:M36"/>
    <mergeCell ref="I14:N14"/>
    <mergeCell ref="D14:H15"/>
    <mergeCell ref="B1:Q2"/>
    <mergeCell ref="C7:O7"/>
    <mergeCell ref="D12:N12"/>
    <mergeCell ref="C31:O31"/>
    <mergeCell ref="O14:O15"/>
    <mergeCell ref="C9:P1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R68"/>
  <sheetViews>
    <sheetView zoomScale="85" zoomScaleNormal="85" workbookViewId="0">
      <selection activeCell="B1" sqref="B1:Q2"/>
    </sheetView>
  </sheetViews>
  <sheetFormatPr baseColWidth="10" defaultColWidth="0" defaultRowHeight="15" x14ac:dyDescent="0.25"/>
  <cols>
    <col min="1" max="2" width="11.7109375" style="1" customWidth="1"/>
    <col min="3" max="16" width="10.7109375" style="1" customWidth="1"/>
    <col min="17" max="18" width="11.7109375" style="1" customWidth="1"/>
    <col min="19" max="16384" width="11.42578125" style="1" hidden="1"/>
  </cols>
  <sheetData>
    <row r="1" spans="2:17" ht="15" customHeight="1" x14ac:dyDescent="0.25">
      <c r="B1" s="142" t="s">
        <v>88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2:17" ht="15" customHeight="1" x14ac:dyDescent="0.25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spans="2:17" x14ac:dyDescent="0.25">
      <c r="B3" s="14" t="str">
        <f>+C7</f>
        <v>1. Variación % anual del Índice General del Precios al Consumidor, según grupos de consumo</v>
      </c>
      <c r="C3" s="15"/>
      <c r="D3" s="15"/>
      <c r="E3" s="15"/>
      <c r="F3" s="15"/>
      <c r="G3" s="15"/>
      <c r="H3" s="14"/>
      <c r="I3" s="16"/>
      <c r="J3" s="16" t="str">
        <f>+C53</f>
        <v>3. Variación del IPC de productos emblemáticos</v>
      </c>
      <c r="K3" s="16"/>
      <c r="L3" s="16"/>
      <c r="M3" s="14"/>
      <c r="N3" s="17"/>
      <c r="O3" s="17"/>
      <c r="P3" s="17"/>
      <c r="Q3" s="17"/>
    </row>
    <row r="4" spans="2:17" x14ac:dyDescent="0.25">
      <c r="B4" s="14" t="str">
        <f>+C31</f>
        <v>2. Variación % mensual del Índice General del Precios al Consumidor, según grupos de consumo</v>
      </c>
      <c r="C4" s="15"/>
      <c r="D4" s="15"/>
      <c r="E4" s="15"/>
      <c r="F4" s="15"/>
      <c r="G4" s="15"/>
      <c r="H4" s="14"/>
      <c r="I4" s="16"/>
      <c r="J4" s="16"/>
      <c r="K4" s="16"/>
      <c r="L4" s="16"/>
      <c r="M4" s="14"/>
      <c r="N4" s="17"/>
      <c r="O4" s="17"/>
      <c r="P4" s="17"/>
      <c r="Q4" s="17"/>
    </row>
    <row r="6" spans="2:17" x14ac:dyDescent="0.25"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</row>
    <row r="7" spans="2:17" x14ac:dyDescent="0.25">
      <c r="B7" s="29"/>
      <c r="C7" s="125" t="s">
        <v>26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11"/>
      <c r="Q7" s="30"/>
    </row>
    <row r="8" spans="2:17" x14ac:dyDescent="0.25">
      <c r="B8" s="29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39"/>
      <c r="Q8" s="30"/>
    </row>
    <row r="9" spans="2:17" ht="15" customHeight="1" x14ac:dyDescent="0.25">
      <c r="B9" s="29"/>
      <c r="C9" s="126" t="str">
        <f>+CONCATENATE("La variación anual de enero a diciembre 2016 en esta región registró una tasa de ",   FIXED(N16*100, 1 ), "%, impulsado por el aumento general en los precios del grupo ",D17, " que registró un incremento del ",FIXED(N17*100, 1 ), "% como principal grupo de consumo, cabe resaltar el aumento en los precios de  ", D21, " en ",FIXED(N21*100, 1 ), "%. Los grupos de alimentos de Alquiler de viviendas, comb y electricidad con Transportes y Comunicaciones registraron caidas en los índices generales.")</f>
        <v>La variación anual de enero a diciembre 2016 en esta región registró una tasa de 3.2%, impulsado por el aumento general en los precios del grupo Alimentos y bebidas que registró un incremento del 4.7% como principal grupo de consumo, cabe resaltar el aumento en los precios de  Cuidados y conservación de la salud en 5.7%. Los grupos de alimentos de Alquiler de viviendas, comb y electricidad con Transportes y Comunicaciones registraron caidas en los índices generales.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31"/>
    </row>
    <row r="10" spans="2:17" x14ac:dyDescent="0.25">
      <c r="B10" s="29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31"/>
    </row>
    <row r="11" spans="2:17" x14ac:dyDescent="0.25">
      <c r="B11" s="29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31"/>
    </row>
    <row r="12" spans="2:17" x14ac:dyDescent="0.25">
      <c r="B12" s="29"/>
      <c r="C12" s="2"/>
      <c r="D12" s="136" t="s">
        <v>25</v>
      </c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2"/>
      <c r="P12" s="2"/>
      <c r="Q12" s="32"/>
    </row>
    <row r="13" spans="2:17" x14ac:dyDescent="0.25">
      <c r="B13" s="29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32"/>
    </row>
    <row r="14" spans="2:17" x14ac:dyDescent="0.25">
      <c r="B14" s="29"/>
      <c r="C14" s="2"/>
      <c r="D14" s="127" t="s">
        <v>6</v>
      </c>
      <c r="E14" s="128"/>
      <c r="F14" s="128"/>
      <c r="G14" s="128"/>
      <c r="H14" s="129"/>
      <c r="I14" s="133" t="s">
        <v>5</v>
      </c>
      <c r="J14" s="134"/>
      <c r="K14" s="134"/>
      <c r="L14" s="134"/>
      <c r="M14" s="134"/>
      <c r="N14" s="135"/>
      <c r="O14" s="138" t="s">
        <v>81</v>
      </c>
      <c r="P14" s="2"/>
      <c r="Q14" s="32"/>
    </row>
    <row r="15" spans="2:17" x14ac:dyDescent="0.25">
      <c r="B15" s="29"/>
      <c r="C15" s="2"/>
      <c r="D15" s="130"/>
      <c r="E15" s="131"/>
      <c r="F15" s="131"/>
      <c r="G15" s="131"/>
      <c r="H15" s="132"/>
      <c r="I15" s="41">
        <v>2011</v>
      </c>
      <c r="J15" s="41">
        <v>2012</v>
      </c>
      <c r="K15" s="41">
        <v>2013</v>
      </c>
      <c r="L15" s="41">
        <v>2014</v>
      </c>
      <c r="M15" s="41">
        <v>2015</v>
      </c>
      <c r="N15" s="41">
        <v>2016</v>
      </c>
      <c r="O15" s="139"/>
      <c r="P15" s="2"/>
      <c r="Q15" s="32"/>
    </row>
    <row r="16" spans="2:17" x14ac:dyDescent="0.25">
      <c r="B16" s="29"/>
      <c r="C16" s="2"/>
      <c r="D16" s="47" t="s">
        <v>7</v>
      </c>
      <c r="E16" s="48"/>
      <c r="F16" s="48"/>
      <c r="G16" s="48"/>
      <c r="H16" s="49"/>
      <c r="I16" s="50">
        <v>4.6405292343613125E-2</v>
      </c>
      <c r="J16" s="46">
        <v>3.625883227965776E-2</v>
      </c>
      <c r="K16" s="46">
        <v>2.610802081464203E-2</v>
      </c>
      <c r="L16" s="46">
        <v>3.357523826178177E-2</v>
      </c>
      <c r="M16" s="46">
        <v>3.3922679976313486E-2</v>
      </c>
      <c r="N16" s="46">
        <v>3.1991490754377239E-2</v>
      </c>
      <c r="O16" s="113">
        <v>2.9751259957730536E-2</v>
      </c>
      <c r="P16" s="2"/>
      <c r="Q16" s="32"/>
    </row>
    <row r="17" spans="2:17" x14ac:dyDescent="0.25">
      <c r="B17" s="29"/>
      <c r="C17" s="2"/>
      <c r="D17" s="42" t="s">
        <v>8</v>
      </c>
      <c r="E17" s="21"/>
      <c r="F17" s="21"/>
      <c r="G17" s="21"/>
      <c r="H17" s="22"/>
      <c r="I17" s="25">
        <v>7.5304965901450416E-2</v>
      </c>
      <c r="J17" s="25">
        <v>3.2335864225100375E-2</v>
      </c>
      <c r="K17" s="25">
        <v>3.3659254131695127E-2</v>
      </c>
      <c r="L17" s="25">
        <v>4.8970366649924824E-2</v>
      </c>
      <c r="M17" s="25">
        <v>4.3332535312425202E-2</v>
      </c>
      <c r="N17" s="25">
        <v>4.7116414257304617E-2</v>
      </c>
      <c r="O17" s="25">
        <v>3.928813814946075E-2</v>
      </c>
      <c r="P17" s="2"/>
      <c r="Q17" s="32"/>
    </row>
    <row r="18" spans="2:17" x14ac:dyDescent="0.25">
      <c r="B18" s="29"/>
      <c r="C18" s="2"/>
      <c r="D18" s="42" t="s">
        <v>9</v>
      </c>
      <c r="E18" s="21"/>
      <c r="F18" s="21"/>
      <c r="G18" s="21"/>
      <c r="H18" s="22"/>
      <c r="I18" s="25">
        <v>1.1727290797058254E-2</v>
      </c>
      <c r="J18" s="25">
        <v>6.3850687622790669E-3</v>
      </c>
      <c r="K18" s="25">
        <v>5.3684724255733673E-3</v>
      </c>
      <c r="L18" s="25">
        <v>8.155339805825168E-3</v>
      </c>
      <c r="M18" s="25">
        <v>1.6949152542372836E-2</v>
      </c>
      <c r="N18" s="25">
        <v>3.0208333333333393E-2</v>
      </c>
      <c r="O18" s="25">
        <v>3.0208333333333393E-2</v>
      </c>
      <c r="P18" s="2"/>
      <c r="Q18" s="32"/>
    </row>
    <row r="19" spans="2:17" x14ac:dyDescent="0.25">
      <c r="B19" s="29"/>
      <c r="C19" s="2"/>
      <c r="D19" s="42" t="s">
        <v>13</v>
      </c>
      <c r="E19" s="21"/>
      <c r="F19" s="21"/>
      <c r="G19" s="21"/>
      <c r="H19" s="22"/>
      <c r="I19" s="25">
        <v>2.1130952380952417E-2</v>
      </c>
      <c r="J19" s="25">
        <v>2.0402215097639065E-2</v>
      </c>
      <c r="K19" s="25">
        <v>4.8652765876416204E-2</v>
      </c>
      <c r="L19" s="25">
        <v>3.8496459052115517E-2</v>
      </c>
      <c r="M19" s="25">
        <v>4.5462493442909535E-2</v>
      </c>
      <c r="N19" s="25">
        <v>-3.4286670011707265E-3</v>
      </c>
      <c r="O19" s="25">
        <v>-5.4171180931743557E-3</v>
      </c>
      <c r="P19" s="2"/>
      <c r="Q19" s="32"/>
    </row>
    <row r="20" spans="2:17" x14ac:dyDescent="0.25">
      <c r="B20" s="29"/>
      <c r="C20" s="2"/>
      <c r="D20" s="42" t="s">
        <v>14</v>
      </c>
      <c r="E20" s="21"/>
      <c r="F20" s="21"/>
      <c r="G20" s="21"/>
      <c r="H20" s="22"/>
      <c r="I20" s="25">
        <v>2.115802399168798E-2</v>
      </c>
      <c r="J20" s="25">
        <v>1.3134770141522534E-2</v>
      </c>
      <c r="K20" s="25">
        <v>3.3780699351775301E-3</v>
      </c>
      <c r="L20" s="25">
        <v>4.9135577797998486E-3</v>
      </c>
      <c r="M20" s="25">
        <v>2.9156102861282118E-2</v>
      </c>
      <c r="N20" s="25">
        <v>5.4460672180186576E-2</v>
      </c>
      <c r="O20" s="25">
        <v>5.4603007122131286E-2</v>
      </c>
      <c r="P20" s="2"/>
      <c r="Q20" s="32"/>
    </row>
    <row r="21" spans="2:17" x14ac:dyDescent="0.25">
      <c r="B21" s="29"/>
      <c r="C21" s="2"/>
      <c r="D21" s="42" t="s">
        <v>10</v>
      </c>
      <c r="E21" s="21"/>
      <c r="F21" s="21"/>
      <c r="G21" s="21"/>
      <c r="H21" s="22"/>
      <c r="I21" s="25">
        <v>6.6264464444665272E-3</v>
      </c>
      <c r="J21" s="25">
        <v>4.0970721163293478E-2</v>
      </c>
      <c r="K21" s="25">
        <v>1.104294478527601E-2</v>
      </c>
      <c r="L21" s="25">
        <v>7.5056011949215851E-2</v>
      </c>
      <c r="M21" s="25">
        <v>3.0045154567558185E-2</v>
      </c>
      <c r="N21" s="25">
        <v>5.7241611869836451E-2</v>
      </c>
      <c r="O21" s="25">
        <v>5.3051958970909752E-2</v>
      </c>
      <c r="P21" s="2"/>
      <c r="Q21" s="32"/>
    </row>
    <row r="22" spans="2:17" x14ac:dyDescent="0.25">
      <c r="B22" s="29"/>
      <c r="C22" s="2"/>
      <c r="D22" s="42" t="s">
        <v>11</v>
      </c>
      <c r="E22" s="21"/>
      <c r="F22" s="21"/>
      <c r="G22" s="21"/>
      <c r="H22" s="22"/>
      <c r="I22" s="25">
        <v>3.7728433876989653E-2</v>
      </c>
      <c r="J22" s="25">
        <v>0.13321340655178937</v>
      </c>
      <c r="K22" s="25">
        <v>-2.8406717353162136E-3</v>
      </c>
      <c r="L22" s="25">
        <v>-7.2894847088394998E-3</v>
      </c>
      <c r="M22" s="25">
        <v>0</v>
      </c>
      <c r="N22" s="25">
        <v>-7.7650236326806121E-3</v>
      </c>
      <c r="O22" s="25">
        <v>1.4031485284051959E-2</v>
      </c>
      <c r="P22" s="2"/>
      <c r="Q22" s="32"/>
    </row>
    <row r="23" spans="2:17" x14ac:dyDescent="0.25">
      <c r="B23" s="29"/>
      <c r="C23" s="2"/>
      <c r="D23" s="42" t="s">
        <v>15</v>
      </c>
      <c r="E23" s="21"/>
      <c r="F23" s="21"/>
      <c r="G23" s="21"/>
      <c r="H23" s="22"/>
      <c r="I23" s="25">
        <v>1.9853087155052851E-3</v>
      </c>
      <c r="J23" s="25">
        <v>8.7180503269268517E-3</v>
      </c>
      <c r="K23" s="25">
        <v>3.1919072873698662E-2</v>
      </c>
      <c r="L23" s="25">
        <v>4.1115446844960601E-2</v>
      </c>
      <c r="M23" s="25">
        <v>4.1868543742572539E-2</v>
      </c>
      <c r="N23" s="25">
        <v>1.0792313766780692E-2</v>
      </c>
      <c r="O23" s="25">
        <v>5.854596295001846E-3</v>
      </c>
      <c r="P23" s="2"/>
      <c r="Q23" s="32"/>
    </row>
    <row r="24" spans="2:17" x14ac:dyDescent="0.25">
      <c r="B24" s="29"/>
      <c r="C24" s="2"/>
      <c r="D24" s="42" t="s">
        <v>12</v>
      </c>
      <c r="E24" s="21"/>
      <c r="F24" s="21"/>
      <c r="G24" s="21"/>
      <c r="I24" s="24">
        <v>3.9667806546165085E-2</v>
      </c>
      <c r="J24" s="24">
        <v>1.2686777558500228E-2</v>
      </c>
      <c r="K24" s="24">
        <v>3.0623608017817272E-2</v>
      </c>
      <c r="L24" s="24">
        <v>5.4925265622185471E-3</v>
      </c>
      <c r="M24" s="24">
        <v>1.3342885287006334E-2</v>
      </c>
      <c r="N24" s="24">
        <v>4.4803817603393581E-2</v>
      </c>
      <c r="O24" s="24">
        <v>4.5615275813295497E-2</v>
      </c>
      <c r="P24" s="2"/>
      <c r="Q24" s="32"/>
    </row>
    <row r="25" spans="2:17" x14ac:dyDescent="0.25">
      <c r="B25" s="29"/>
      <c r="C25" s="2"/>
      <c r="D25" s="124" t="s">
        <v>16</v>
      </c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2"/>
      <c r="P25" s="2"/>
      <c r="Q25" s="32"/>
    </row>
    <row r="26" spans="2:17" x14ac:dyDescent="0.25">
      <c r="B26" s="2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32"/>
    </row>
    <row r="27" spans="2:17" x14ac:dyDescent="0.25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5"/>
    </row>
    <row r="30" spans="2:17" x14ac:dyDescent="0.25"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8"/>
    </row>
    <row r="31" spans="2:17" x14ac:dyDescent="0.25">
      <c r="B31" s="29"/>
      <c r="C31" s="125" t="s">
        <v>27</v>
      </c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11"/>
      <c r="Q31" s="32"/>
    </row>
    <row r="32" spans="2:17" x14ac:dyDescent="0.25">
      <c r="B32" s="29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39"/>
      <c r="Q32" s="32"/>
    </row>
    <row r="33" spans="2:17" x14ac:dyDescent="0.25">
      <c r="B33" s="29"/>
      <c r="C33" s="119" t="str">
        <f>+CONCATENATE("El mes con mayor crecimiento (mensual) fue ", M38,", creciendo ", FIXED(M39*100,1),"% en relación a ", L38," del mismo año. En tanto que en ",E38, " se registró una disminución de ",FIXED(E39*100,1),"% en relación a ",D38,". ")</f>
        <v xml:space="preserve">El mes con mayor crecimiento (mensual) fue Octubre, creciendo 1.2% en relación a Septiembre del mismo año. En tanto que en Febrero se registró una disminución de -0.5% en relación a Enero. </v>
      </c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09"/>
      <c r="Q33" s="32"/>
    </row>
    <row r="34" spans="2:17" x14ac:dyDescent="0.25">
      <c r="B34" s="2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09"/>
      <c r="Q34" s="32"/>
    </row>
    <row r="35" spans="2:17" x14ac:dyDescent="0.25">
      <c r="B35" s="2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32"/>
    </row>
    <row r="36" spans="2:17" x14ac:dyDescent="0.25">
      <c r="B36" s="29"/>
      <c r="C36" s="136" t="s">
        <v>24</v>
      </c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2"/>
      <c r="O36" s="2"/>
      <c r="P36" s="2"/>
      <c r="Q36" s="32"/>
    </row>
    <row r="37" spans="2:17" x14ac:dyDescent="0.25">
      <c r="B37" s="29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32"/>
    </row>
    <row r="38" spans="2:17" x14ac:dyDescent="0.25">
      <c r="B38" s="29"/>
      <c r="C38" s="43" t="s">
        <v>0</v>
      </c>
      <c r="D38" s="44" t="s">
        <v>28</v>
      </c>
      <c r="E38" s="44" t="s">
        <v>29</v>
      </c>
      <c r="F38" s="44" t="s">
        <v>30</v>
      </c>
      <c r="G38" s="44" t="s">
        <v>31</v>
      </c>
      <c r="H38" s="44" t="s">
        <v>32</v>
      </c>
      <c r="I38" s="44" t="s">
        <v>33</v>
      </c>
      <c r="J38" s="44" t="s">
        <v>34</v>
      </c>
      <c r="K38" s="44" t="s">
        <v>35</v>
      </c>
      <c r="L38" s="44" t="s">
        <v>36</v>
      </c>
      <c r="M38" s="44" t="s">
        <v>37</v>
      </c>
      <c r="N38" s="44" t="s">
        <v>38</v>
      </c>
      <c r="O38" s="44" t="s">
        <v>39</v>
      </c>
      <c r="P38" s="44" t="s">
        <v>82</v>
      </c>
      <c r="Q38" s="32"/>
    </row>
    <row r="39" spans="2:17" x14ac:dyDescent="0.25">
      <c r="B39" s="29"/>
      <c r="C39" s="51" t="s">
        <v>18</v>
      </c>
      <c r="D39" s="46">
        <v>6.545573555882811E-3</v>
      </c>
      <c r="E39" s="46">
        <v>-5.4462688993659469E-3</v>
      </c>
      <c r="F39" s="46">
        <v>4.08663669799747E-4</v>
      </c>
      <c r="G39" s="46">
        <v>-4.9019607843137081E-4</v>
      </c>
      <c r="H39" s="46">
        <v>-8.1739414745873873E-5</v>
      </c>
      <c r="I39" s="46">
        <v>4.9047657974332637E-4</v>
      </c>
      <c r="J39" s="46">
        <v>4.7389492605605099E-3</v>
      </c>
      <c r="K39" s="46">
        <v>4.0660323656176445E-3</v>
      </c>
      <c r="L39" s="46">
        <v>1.9437920142544307E-3</v>
      </c>
      <c r="M39" s="46">
        <v>1.2044297146552418E-2</v>
      </c>
      <c r="N39" s="46">
        <v>4.1533546325878135E-3</v>
      </c>
      <c r="O39" s="46">
        <v>3.2612153992999104E-3</v>
      </c>
      <c r="P39" s="113">
        <v>4.3605803536035381E-3</v>
      </c>
      <c r="Q39" s="105"/>
    </row>
    <row r="40" spans="2:17" x14ac:dyDescent="0.25">
      <c r="B40" s="29"/>
      <c r="C40" s="36" t="s">
        <v>19</v>
      </c>
      <c r="D40" s="24">
        <v>1.4303197185253191E-2</v>
      </c>
      <c r="E40" s="24">
        <v>-8.3704094713823451E-3</v>
      </c>
      <c r="F40" s="24">
        <v>-5.3992395437263419E-3</v>
      </c>
      <c r="G40" s="24">
        <v>7.6458444835236783E-4</v>
      </c>
      <c r="H40" s="24">
        <v>-3.3616013446404747E-3</v>
      </c>
      <c r="I40" s="24">
        <v>-1.1498658489841329E-3</v>
      </c>
      <c r="J40" s="24">
        <v>5.9094397544128263E-3</v>
      </c>
      <c r="K40" s="24">
        <v>9.918364232852861E-3</v>
      </c>
      <c r="L40" s="24">
        <v>3.3240160157135268E-3</v>
      </c>
      <c r="M40" s="24">
        <v>2.3191024772230895E-2</v>
      </c>
      <c r="N40" s="24">
        <v>5.3719920523953579E-3</v>
      </c>
      <c r="O40" s="24">
        <v>2.0494803103499049E-3</v>
      </c>
      <c r="P40" s="25">
        <v>6.7202337472607176E-3</v>
      </c>
      <c r="Q40" s="105"/>
    </row>
    <row r="41" spans="2:17" x14ac:dyDescent="0.25">
      <c r="B41" s="29"/>
      <c r="C41" s="36" t="s">
        <v>20</v>
      </c>
      <c r="D41" s="24">
        <v>0</v>
      </c>
      <c r="E41" s="24">
        <v>-1.609848484848353E-3</v>
      </c>
      <c r="F41" s="24">
        <v>9.7695153182204564E-3</v>
      </c>
      <c r="G41" s="24">
        <v>1.784707871501201E-3</v>
      </c>
      <c r="H41" s="24">
        <v>3.1879981247069367E-3</v>
      </c>
      <c r="I41" s="24">
        <v>6.9165342555379539E-3</v>
      </c>
      <c r="J41" s="24">
        <v>0</v>
      </c>
      <c r="K41" s="24">
        <v>1.1138958507379559E-3</v>
      </c>
      <c r="L41" s="24">
        <v>8.3449235048682624E-4</v>
      </c>
      <c r="M41" s="24">
        <v>3.7057624606262607E-4</v>
      </c>
      <c r="N41" s="24">
        <v>6.7605112057786965E-3</v>
      </c>
      <c r="O41" s="24">
        <v>7.3590286082247935E-4</v>
      </c>
      <c r="P41" s="25">
        <v>0</v>
      </c>
      <c r="Q41" s="105"/>
    </row>
    <row r="42" spans="2:17" x14ac:dyDescent="0.25">
      <c r="B42" s="29"/>
      <c r="C42" s="36" t="s">
        <v>4</v>
      </c>
      <c r="D42" s="24">
        <v>3.4286670011707265E-3</v>
      </c>
      <c r="E42" s="24">
        <v>3.000250020835038E-3</v>
      </c>
      <c r="F42" s="24">
        <v>8.3090984628175768E-4</v>
      </c>
      <c r="G42" s="24">
        <v>-6.2266500622665255E-3</v>
      </c>
      <c r="H42" s="24">
        <v>-3.2581453634085156E-3</v>
      </c>
      <c r="I42" s="24">
        <v>1.6763054228485785E-4</v>
      </c>
      <c r="J42" s="24">
        <v>5.8660856448500276E-4</v>
      </c>
      <c r="K42" s="24">
        <v>-1.1809045226130688E-2</v>
      </c>
      <c r="L42" s="24">
        <v>1.6950589032969088E-3</v>
      </c>
      <c r="M42" s="24">
        <v>9.3070479736012679E-4</v>
      </c>
      <c r="N42" s="24">
        <v>7.4387151310228994E-3</v>
      </c>
      <c r="O42" s="24">
        <v>-8.3906695754309979E-5</v>
      </c>
      <c r="P42" s="25">
        <v>1.4265335235377208E-3</v>
      </c>
      <c r="Q42" s="105"/>
    </row>
    <row r="43" spans="2:17" x14ac:dyDescent="0.25">
      <c r="B43" s="29"/>
      <c r="C43" s="36" t="s">
        <v>21</v>
      </c>
      <c r="D43" s="24">
        <v>6.1587189864509284E-4</v>
      </c>
      <c r="E43" s="24">
        <v>-8.7927547700705766E-5</v>
      </c>
      <c r="F43" s="24">
        <v>1.2662680267323312E-2</v>
      </c>
      <c r="G43" s="24">
        <v>2.6919069121222883E-3</v>
      </c>
      <c r="H43" s="24">
        <v>1.6108080020784676E-2</v>
      </c>
      <c r="I43" s="24">
        <v>1.2784454103811349E-3</v>
      </c>
      <c r="J43" s="24">
        <v>9.1079332652366229E-3</v>
      </c>
      <c r="K43" s="24">
        <v>-6.7482075073810321E-4</v>
      </c>
      <c r="L43" s="24">
        <v>6.4995357474466608E-3</v>
      </c>
      <c r="M43" s="24">
        <v>4.1093592754111175E-3</v>
      </c>
      <c r="N43" s="24">
        <v>-1.0857763300761158E-3</v>
      </c>
      <c r="O43" s="24">
        <v>2.0903010033443969E-3</v>
      </c>
      <c r="P43" s="25">
        <v>7.5093867334175002E-4</v>
      </c>
      <c r="Q43" s="105"/>
    </row>
    <row r="44" spans="2:17" x14ac:dyDescent="0.25">
      <c r="B44" s="29"/>
      <c r="C44" s="36" t="s">
        <v>3</v>
      </c>
      <c r="D44" s="24">
        <v>2.6976901028494815E-3</v>
      </c>
      <c r="E44" s="24">
        <v>-1.4292920800403897E-3</v>
      </c>
      <c r="F44" s="24">
        <v>2.6100867222362822E-3</v>
      </c>
      <c r="G44" s="24">
        <v>6.2143097077593801E-3</v>
      </c>
      <c r="H44" s="24">
        <v>6.259389083625333E-3</v>
      </c>
      <c r="I44" s="24">
        <v>2.6540598822262229E-3</v>
      </c>
      <c r="J44" s="24">
        <v>5.2113491603937856E-3</v>
      </c>
      <c r="K44" s="24">
        <v>-1.3989466754443791E-3</v>
      </c>
      <c r="L44" s="24">
        <v>1.4338689740420296E-2</v>
      </c>
      <c r="M44" s="24">
        <v>4.0620684052328215E-4</v>
      </c>
      <c r="N44" s="24">
        <v>6.171836933571484E-3</v>
      </c>
      <c r="O44" s="24">
        <v>1.2187247780468091E-2</v>
      </c>
      <c r="P44" s="25">
        <v>-1.2758153257316218E-3</v>
      </c>
      <c r="Q44" s="105"/>
    </row>
    <row r="45" spans="2:17" x14ac:dyDescent="0.25">
      <c r="B45" s="29"/>
      <c r="C45" s="36" t="s">
        <v>22</v>
      </c>
      <c r="D45" s="24">
        <v>-1.3504388926401156E-2</v>
      </c>
      <c r="E45" s="24">
        <v>-1.0181382614647516E-2</v>
      </c>
      <c r="F45" s="24">
        <v>6.5692799723400253E-3</v>
      </c>
      <c r="G45" s="24">
        <v>-9.1026191498497777E-3</v>
      </c>
      <c r="H45" s="24">
        <v>-1.2132767137533751E-3</v>
      </c>
      <c r="I45" s="24">
        <v>8.6767895878514523E-4</v>
      </c>
      <c r="J45" s="24">
        <v>8.1491114000868947E-3</v>
      </c>
      <c r="K45" s="24">
        <v>-2.0638060022358795E-3</v>
      </c>
      <c r="L45" s="24">
        <v>-5.3425247738042581E-3</v>
      </c>
      <c r="M45" s="24">
        <v>1.6460192324352363E-3</v>
      </c>
      <c r="N45" s="24">
        <v>8.6490226604385434E-4</v>
      </c>
      <c r="O45" s="24">
        <v>1.5900449360525482E-2</v>
      </c>
      <c r="P45" s="25">
        <v>8.1660428717249545E-3</v>
      </c>
      <c r="Q45" s="105"/>
    </row>
    <row r="46" spans="2:17" x14ac:dyDescent="0.25">
      <c r="B46" s="29"/>
      <c r="C46" s="36" t="s">
        <v>23</v>
      </c>
      <c r="D46" s="24">
        <v>4.1238922523469945E-3</v>
      </c>
      <c r="E46" s="24">
        <v>0</v>
      </c>
      <c r="F46" s="24">
        <v>6.6410346032856893E-3</v>
      </c>
      <c r="G46" s="24">
        <v>-5.2083333333330373E-4</v>
      </c>
      <c r="H46" s="24">
        <v>1.9975681778705567E-3</v>
      </c>
      <c r="I46" s="24">
        <v>-3.4671058334057037E-4</v>
      </c>
      <c r="J46" s="24">
        <v>-6.9366166652218286E-4</v>
      </c>
      <c r="K46" s="24">
        <v>-3.470715835141025E-4</v>
      </c>
      <c r="L46" s="24">
        <v>0</v>
      </c>
      <c r="M46" s="24">
        <v>-8.6798021005118908E-4</v>
      </c>
      <c r="N46" s="24">
        <v>7.8186082877240715E-4</v>
      </c>
      <c r="O46" s="24">
        <v>0</v>
      </c>
      <c r="P46" s="25">
        <v>-7.8125000000006661E-4</v>
      </c>
      <c r="Q46" s="105"/>
    </row>
    <row r="47" spans="2:17" x14ac:dyDescent="0.25">
      <c r="B47" s="29"/>
      <c r="C47" s="36" t="s">
        <v>2</v>
      </c>
      <c r="D47" s="24">
        <v>-3.5348179568750471E-4</v>
      </c>
      <c r="E47" s="24">
        <v>-2.652050919377702E-3</v>
      </c>
      <c r="F47" s="24">
        <v>5.6727530579685492E-3</v>
      </c>
      <c r="G47" s="24">
        <v>4.7593865679536052E-3</v>
      </c>
      <c r="H47" s="24">
        <v>1.1578947368420911E-2</v>
      </c>
      <c r="I47" s="24">
        <v>7.4575095386750778E-3</v>
      </c>
      <c r="J47" s="24">
        <v>7.5744534343260561E-3</v>
      </c>
      <c r="K47" s="24">
        <v>3.075345976422339E-3</v>
      </c>
      <c r="L47" s="24">
        <v>1.8736160790324696E-3</v>
      </c>
      <c r="M47" s="24">
        <v>9.3505610336630518E-4</v>
      </c>
      <c r="N47" s="24">
        <v>2.6326963906582179E-3</v>
      </c>
      <c r="O47" s="24">
        <v>1.4399457902760648E-3</v>
      </c>
      <c r="P47" s="24">
        <v>4.229045081620697E-4</v>
      </c>
      <c r="Q47" s="105"/>
    </row>
    <row r="48" spans="2:17" x14ac:dyDescent="0.25">
      <c r="B48" s="29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2"/>
    </row>
    <row r="49" spans="2:17" x14ac:dyDescent="0.25"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5"/>
    </row>
    <row r="52" spans="2:17" x14ac:dyDescent="0.25"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</row>
    <row r="53" spans="2:17" x14ac:dyDescent="0.25">
      <c r="B53" s="7"/>
      <c r="C53" s="125" t="s">
        <v>50</v>
      </c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11"/>
      <c r="Q53" s="8"/>
    </row>
    <row r="54" spans="2:17" x14ac:dyDescent="0.25">
      <c r="B54" s="7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8"/>
    </row>
    <row r="55" spans="2:17" x14ac:dyDescent="0.25">
      <c r="B55" s="7"/>
      <c r="C55" s="2"/>
      <c r="D55" s="2"/>
      <c r="E55" s="2"/>
      <c r="F55" s="2"/>
      <c r="G55" s="2"/>
      <c r="H55" s="2"/>
      <c r="I55" s="136" t="s">
        <v>49</v>
      </c>
      <c r="J55" s="136"/>
      <c r="K55" s="136"/>
      <c r="L55" s="136"/>
      <c r="M55" s="136"/>
      <c r="N55" s="136"/>
      <c r="O55" s="2"/>
      <c r="P55" s="2"/>
      <c r="Q55" s="8"/>
    </row>
    <row r="56" spans="2:17" x14ac:dyDescent="0.25">
      <c r="B56" s="7"/>
      <c r="I56" s="2"/>
      <c r="J56" s="2"/>
      <c r="K56" s="52"/>
      <c r="L56" s="2"/>
      <c r="M56" s="2"/>
      <c r="N56" s="2"/>
      <c r="O56" s="2"/>
      <c r="P56" s="2"/>
      <c r="Q56" s="8"/>
    </row>
    <row r="57" spans="2:17" x14ac:dyDescent="0.25">
      <c r="B57" s="7"/>
      <c r="C57" s="119" t="str">
        <f>+CONCATENATE("Los alimentos son el principal componente de la canasta familiar. El Índice de precios al consumidor del ", I59, "  en la región tuvo un crecimiento de ", FIXED(100*M59,1),"%, en tanto los precios de ",I60, " tuvieron un crecimiento de ", FIXED(100*M60,1),"%. Por otro lado los precios por ", I64, ", disminuyeron ", FIXED(100*M64,1), "% de enero a dicembre del 2016.")</f>
        <v>Los alimentos son el principal componente de la canasta familiar. El Índice de precios al consumidor del Azúcar  en la región tuvo un crecimiento de 10.3%, en tanto los precios de Leche, quesos y huevos tuvieron un crecimiento de 6.6%. Por otro lado los precios por Combustibles, disminuyeron -1.1% de enero a dicembre del 2016.</v>
      </c>
      <c r="D57" s="119"/>
      <c r="E57" s="119"/>
      <c r="F57" s="119"/>
      <c r="G57" s="119"/>
      <c r="I57" s="53" t="s">
        <v>40</v>
      </c>
      <c r="J57" s="54"/>
      <c r="K57" s="54"/>
      <c r="L57" s="55">
        <v>2015</v>
      </c>
      <c r="M57" s="55">
        <v>2016</v>
      </c>
      <c r="N57" s="56" t="s">
        <v>48</v>
      </c>
      <c r="O57" s="2"/>
      <c r="P57" s="2"/>
      <c r="Q57" s="8"/>
    </row>
    <row r="58" spans="2:17" x14ac:dyDescent="0.25">
      <c r="B58" s="7"/>
      <c r="C58" s="119"/>
      <c r="D58" s="119"/>
      <c r="E58" s="119"/>
      <c r="F58" s="119"/>
      <c r="G58" s="119"/>
      <c r="I58" s="60" t="s">
        <v>46</v>
      </c>
      <c r="J58" s="52"/>
      <c r="K58" s="52"/>
      <c r="L58" s="40"/>
      <c r="M58" s="40"/>
      <c r="N58" s="52"/>
      <c r="O58" s="2"/>
      <c r="P58" s="2"/>
      <c r="Q58" s="8"/>
    </row>
    <row r="59" spans="2:17" x14ac:dyDescent="0.25">
      <c r="B59" s="7"/>
      <c r="C59" s="119"/>
      <c r="D59" s="119"/>
      <c r="E59" s="119"/>
      <c r="F59" s="119"/>
      <c r="G59" s="119"/>
      <c r="I59" s="62" t="s">
        <v>41</v>
      </c>
      <c r="J59" s="63"/>
      <c r="K59" s="63"/>
      <c r="L59" s="64">
        <v>0.20353054268985393</v>
      </c>
      <c r="M59" s="64">
        <v>0.10296253267499278</v>
      </c>
      <c r="N59" s="65">
        <f>+(M59-L59)*100</f>
        <v>-10.056801001486114</v>
      </c>
      <c r="O59" s="2"/>
      <c r="P59" s="2"/>
      <c r="Q59" s="8"/>
    </row>
    <row r="60" spans="2:17" x14ac:dyDescent="0.25">
      <c r="B60" s="7"/>
      <c r="C60" s="119"/>
      <c r="D60" s="119"/>
      <c r="E60" s="119"/>
      <c r="F60" s="119"/>
      <c r="G60" s="119"/>
      <c r="I60" s="62" t="s">
        <v>42</v>
      </c>
      <c r="J60" s="63"/>
      <c r="K60" s="63"/>
      <c r="L60" s="64">
        <v>-2.4806201550387597E-2</v>
      </c>
      <c r="M60" s="64">
        <v>6.6066066066066131E-2</v>
      </c>
      <c r="N60" s="65">
        <f t="shared" ref="N60:N65" si="0">+(M60-L60)*100</f>
        <v>9.0872267616453719</v>
      </c>
      <c r="O60" s="2"/>
      <c r="P60" s="2"/>
      <c r="Q60" s="8"/>
    </row>
    <row r="61" spans="2:17" x14ac:dyDescent="0.25">
      <c r="B61" s="7"/>
      <c r="C61" s="2"/>
      <c r="D61" s="2"/>
      <c r="E61" s="2"/>
      <c r="F61" s="2"/>
      <c r="I61" s="62" t="s">
        <v>67</v>
      </c>
      <c r="J61" s="63"/>
      <c r="K61" s="63"/>
      <c r="L61" s="64">
        <v>4.7429330297856787E-3</v>
      </c>
      <c r="M61" s="64">
        <v>2.086480362537757E-2</v>
      </c>
      <c r="N61" s="65">
        <f t="shared" si="0"/>
        <v>1.6121870595591892</v>
      </c>
      <c r="O61" s="2"/>
      <c r="P61" s="2"/>
      <c r="Q61" s="8"/>
    </row>
    <row r="62" spans="2:17" x14ac:dyDescent="0.25">
      <c r="B62" s="7"/>
      <c r="C62" s="2"/>
      <c r="D62" s="2"/>
      <c r="E62" s="2"/>
      <c r="F62" s="2"/>
      <c r="I62" s="66" t="s">
        <v>43</v>
      </c>
      <c r="J62" s="67"/>
      <c r="K62" s="67"/>
      <c r="L62" s="68">
        <v>9.1490895979808862E-2</v>
      </c>
      <c r="M62" s="68">
        <v>1.3626228425138276E-2</v>
      </c>
      <c r="N62" s="69">
        <f t="shared" si="0"/>
        <v>-7.7864667554670586</v>
      </c>
      <c r="O62" s="2"/>
      <c r="P62" s="2"/>
      <c r="Q62" s="8"/>
    </row>
    <row r="63" spans="2:17" x14ac:dyDescent="0.25">
      <c r="B63" s="7"/>
      <c r="C63" s="2"/>
      <c r="D63" s="2"/>
      <c r="E63" s="2"/>
      <c r="F63" s="2"/>
      <c r="I63" s="60" t="s">
        <v>47</v>
      </c>
      <c r="J63" s="2"/>
      <c r="K63" s="2"/>
      <c r="L63" s="2"/>
      <c r="M63" s="2"/>
      <c r="N63" s="58"/>
      <c r="O63" s="2"/>
      <c r="P63" s="2"/>
      <c r="Q63" s="8"/>
    </row>
    <row r="64" spans="2:17" x14ac:dyDescent="0.25">
      <c r="B64" s="7"/>
      <c r="C64" s="2"/>
      <c r="D64" s="2"/>
      <c r="E64" s="2"/>
      <c r="F64" s="2"/>
      <c r="I64" s="62" t="s">
        <v>44</v>
      </c>
      <c r="J64" s="63"/>
      <c r="K64" s="63"/>
      <c r="L64" s="64">
        <v>-4.7914223488021435E-2</v>
      </c>
      <c r="M64" s="64">
        <v>-1.1261657575224349E-2</v>
      </c>
      <c r="N64" s="65">
        <f t="shared" si="0"/>
        <v>3.6652565912797086</v>
      </c>
      <c r="O64" s="2"/>
      <c r="P64" s="2"/>
      <c r="Q64" s="8"/>
    </row>
    <row r="65" spans="2:17" x14ac:dyDescent="0.25">
      <c r="B65" s="7"/>
      <c r="C65" s="2"/>
      <c r="D65" s="2"/>
      <c r="E65" s="2"/>
      <c r="F65" s="2"/>
      <c r="I65" s="66" t="s">
        <v>45</v>
      </c>
      <c r="J65" s="67"/>
      <c r="K65" s="67"/>
      <c r="L65" s="68">
        <v>0.15819567979669613</v>
      </c>
      <c r="M65" s="68">
        <v>-2.2098581615860757E-2</v>
      </c>
      <c r="N65" s="69">
        <f t="shared" si="0"/>
        <v>-18.029426141255691</v>
      </c>
      <c r="O65" s="2"/>
      <c r="P65" s="2"/>
      <c r="Q65" s="8"/>
    </row>
    <row r="66" spans="2:17" x14ac:dyDescent="0.25">
      <c r="B66" s="7"/>
      <c r="C66" s="2"/>
      <c r="D66" s="2"/>
      <c r="E66" s="2"/>
      <c r="F66" s="2"/>
      <c r="I66" s="59" t="s">
        <v>52</v>
      </c>
      <c r="J66" s="2"/>
      <c r="K66" s="2"/>
      <c r="L66" s="2"/>
      <c r="M66" s="2"/>
      <c r="N66" s="2"/>
      <c r="O66" s="2"/>
      <c r="P66" s="2"/>
      <c r="Q66" s="8"/>
    </row>
    <row r="67" spans="2:17" x14ac:dyDescent="0.25">
      <c r="B67" s="7"/>
      <c r="C67" s="2"/>
      <c r="D67" s="2"/>
      <c r="E67" s="2"/>
      <c r="F67" s="2"/>
      <c r="I67" s="2"/>
      <c r="J67" s="2"/>
      <c r="K67" s="2"/>
      <c r="L67" s="2"/>
      <c r="M67" s="2"/>
      <c r="N67" s="2"/>
      <c r="O67" s="2"/>
      <c r="P67" s="2"/>
      <c r="Q67" s="8"/>
    </row>
    <row r="68" spans="2:17" x14ac:dyDescent="0.25"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1"/>
    </row>
  </sheetData>
  <mergeCells count="14">
    <mergeCell ref="C53:O53"/>
    <mergeCell ref="I55:N55"/>
    <mergeCell ref="C57:G60"/>
    <mergeCell ref="B1:Q2"/>
    <mergeCell ref="C7:O7"/>
    <mergeCell ref="D12:N12"/>
    <mergeCell ref="D14:H15"/>
    <mergeCell ref="I14:N14"/>
    <mergeCell ref="D25:N25"/>
    <mergeCell ref="C31:O31"/>
    <mergeCell ref="C33:O34"/>
    <mergeCell ref="C36:M36"/>
    <mergeCell ref="O14:O15"/>
    <mergeCell ref="C9:P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R68"/>
  <sheetViews>
    <sheetView zoomScale="85" zoomScaleNormal="85" workbookViewId="0">
      <selection activeCell="B1" sqref="B1:Q2"/>
    </sheetView>
  </sheetViews>
  <sheetFormatPr baseColWidth="10" defaultColWidth="0" defaultRowHeight="15" x14ac:dyDescent="0.25"/>
  <cols>
    <col min="1" max="2" width="11.7109375" style="1" customWidth="1"/>
    <col min="3" max="16" width="10.7109375" style="1" customWidth="1"/>
    <col min="17" max="18" width="11.7109375" style="1" customWidth="1"/>
    <col min="19" max="16384" width="11.42578125" style="1" hidden="1"/>
  </cols>
  <sheetData>
    <row r="1" spans="2:17" ht="15" customHeight="1" x14ac:dyDescent="0.25">
      <c r="B1" s="142" t="s">
        <v>89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2:17" ht="15" customHeight="1" x14ac:dyDescent="0.25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spans="2:17" x14ac:dyDescent="0.25">
      <c r="B3" s="14" t="str">
        <f>+C7</f>
        <v>1. Variación % anual del Índice General del Precios al Consumidor, según grupos de consumo</v>
      </c>
      <c r="C3" s="15"/>
      <c r="D3" s="15"/>
      <c r="E3" s="15"/>
      <c r="F3" s="15"/>
      <c r="G3" s="15"/>
      <c r="H3" s="14"/>
      <c r="I3" s="16"/>
      <c r="J3" s="16" t="str">
        <f>+C53</f>
        <v>3. Variación del IPC de productos emblemáticos</v>
      </c>
      <c r="K3" s="16"/>
      <c r="L3" s="16"/>
      <c r="M3" s="14"/>
      <c r="N3" s="17"/>
      <c r="O3" s="17"/>
      <c r="P3" s="17"/>
      <c r="Q3" s="17"/>
    </row>
    <row r="4" spans="2:17" x14ac:dyDescent="0.25">
      <c r="B4" s="14" t="str">
        <f>+C31</f>
        <v>2. Variación % mensual del Índice General del Precios al Consumidor, según grupos de consumo</v>
      </c>
      <c r="C4" s="15"/>
      <c r="D4" s="15"/>
      <c r="E4" s="15"/>
      <c r="F4" s="15"/>
      <c r="G4" s="15"/>
      <c r="H4" s="14"/>
      <c r="I4" s="16"/>
      <c r="J4" s="16"/>
      <c r="K4" s="16"/>
      <c r="L4" s="16"/>
      <c r="M4" s="14"/>
      <c r="N4" s="17"/>
      <c r="O4" s="17"/>
      <c r="P4" s="17"/>
      <c r="Q4" s="17"/>
    </row>
    <row r="6" spans="2:17" x14ac:dyDescent="0.25"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</row>
    <row r="7" spans="2:17" x14ac:dyDescent="0.25">
      <c r="B7" s="29"/>
      <c r="C7" s="125" t="s">
        <v>26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11"/>
      <c r="Q7" s="30"/>
    </row>
    <row r="8" spans="2:17" x14ac:dyDescent="0.25">
      <c r="B8" s="29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39"/>
      <c r="Q8" s="30"/>
    </row>
    <row r="9" spans="2:17" ht="15" customHeight="1" x14ac:dyDescent="0.25">
      <c r="B9" s="29"/>
      <c r="C9" s="126" t="str">
        <f>+CONCATENATE("La variación anual de enero a diciembre 2016 en esta región registró una tasa de ",   FIXED(N16*100, 1 ), "%, impulsado por el aumento general en los precios del grupo ",D17, " que registró un incremento del ",FIXED(N17*100, 1 ), "% como principal grupo de consumo, cabe resaltar el aumento en los precios de  ", D21, " en ",FIXED(N21*100, 1 ), "%. el Alquiler de vivienda, comb. y electricidad registró una caida de 1.4%.")</f>
        <v>La variación anual de enero a diciembre 2016 en esta región registró una tasa de 2.8%, impulsado por el aumento general en los precios del grupo Alimentos y bebidas que registró un incremento del 3.3% como principal grupo de consumo, cabe resaltar el aumento en los precios de  Cuidados y conservación de la salud en 4.5%. el Alquiler de vivienda, comb. y electricidad registró una caida de 1.4%.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31"/>
    </row>
    <row r="10" spans="2:17" x14ac:dyDescent="0.25">
      <c r="B10" s="29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31"/>
    </row>
    <row r="11" spans="2:17" x14ac:dyDescent="0.25">
      <c r="B11" s="29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31"/>
    </row>
    <row r="12" spans="2:17" x14ac:dyDescent="0.25">
      <c r="B12" s="29"/>
      <c r="C12" s="2"/>
      <c r="D12" s="136" t="s">
        <v>25</v>
      </c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2"/>
      <c r="P12" s="2"/>
      <c r="Q12" s="32"/>
    </row>
    <row r="13" spans="2:17" x14ac:dyDescent="0.25">
      <c r="B13" s="29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32"/>
    </row>
    <row r="14" spans="2:17" x14ac:dyDescent="0.25">
      <c r="B14" s="29"/>
      <c r="C14" s="2"/>
      <c r="D14" s="127" t="s">
        <v>6</v>
      </c>
      <c r="E14" s="128"/>
      <c r="F14" s="128"/>
      <c r="G14" s="128"/>
      <c r="H14" s="129"/>
      <c r="I14" s="133" t="s">
        <v>5</v>
      </c>
      <c r="J14" s="134"/>
      <c r="K14" s="134"/>
      <c r="L14" s="134"/>
      <c r="M14" s="134"/>
      <c r="N14" s="135"/>
      <c r="O14" s="138" t="s">
        <v>81</v>
      </c>
      <c r="P14" s="2"/>
      <c r="Q14" s="32"/>
    </row>
    <row r="15" spans="2:17" x14ac:dyDescent="0.25">
      <c r="B15" s="29"/>
      <c r="C15" s="2"/>
      <c r="D15" s="130"/>
      <c r="E15" s="131"/>
      <c r="F15" s="131"/>
      <c r="G15" s="131"/>
      <c r="H15" s="132"/>
      <c r="I15" s="41">
        <v>2011</v>
      </c>
      <c r="J15" s="41">
        <v>2012</v>
      </c>
      <c r="K15" s="41">
        <v>2013</v>
      </c>
      <c r="L15" s="41">
        <v>2014</v>
      </c>
      <c r="M15" s="41">
        <v>2015</v>
      </c>
      <c r="N15" s="41">
        <v>2016</v>
      </c>
      <c r="O15" s="139"/>
      <c r="P15" s="2"/>
      <c r="Q15" s="32"/>
    </row>
    <row r="16" spans="2:17" x14ac:dyDescent="0.25">
      <c r="B16" s="29"/>
      <c r="C16" s="2"/>
      <c r="D16" s="38" t="s">
        <v>7</v>
      </c>
      <c r="E16" s="21"/>
      <c r="F16" s="21"/>
      <c r="G16" s="21"/>
      <c r="H16" s="22"/>
      <c r="I16" s="37">
        <v>6.8513119533527567E-2</v>
      </c>
      <c r="J16" s="24">
        <v>2.701227830832198E-2</v>
      </c>
      <c r="K16" s="24">
        <v>3.161530286928782E-2</v>
      </c>
      <c r="L16" s="24">
        <v>3.3565112885226345E-2</v>
      </c>
      <c r="M16" s="24">
        <v>3.5714285714285587E-2</v>
      </c>
      <c r="N16" s="24">
        <v>2.7906976744186185E-2</v>
      </c>
      <c r="O16" s="113">
        <v>2.8062040294211776E-2</v>
      </c>
      <c r="P16" s="2"/>
      <c r="Q16" s="32"/>
    </row>
    <row r="17" spans="2:17" x14ac:dyDescent="0.25">
      <c r="B17" s="29"/>
      <c r="C17" s="2"/>
      <c r="D17" s="42" t="s">
        <v>8</v>
      </c>
      <c r="E17" s="21"/>
      <c r="F17" s="21"/>
      <c r="G17" s="21"/>
      <c r="H17" s="22"/>
      <c r="I17" s="25">
        <v>9.7532767925982977E-2</v>
      </c>
      <c r="J17" s="25">
        <v>3.6441868633649399E-2</v>
      </c>
      <c r="K17" s="25">
        <v>3.2110480386342344E-2</v>
      </c>
      <c r="L17" s="25">
        <v>4.5312756526022069E-2</v>
      </c>
      <c r="M17" s="25">
        <v>4.3034396104915995E-2</v>
      </c>
      <c r="N17" s="25">
        <v>3.3202830898960922E-2</v>
      </c>
      <c r="O17" s="25">
        <v>3.2989228007181293E-2</v>
      </c>
      <c r="P17" s="2"/>
      <c r="Q17" s="32"/>
    </row>
    <row r="18" spans="2:17" x14ac:dyDescent="0.25">
      <c r="B18" s="29"/>
      <c r="C18" s="2"/>
      <c r="D18" s="42" t="s">
        <v>9</v>
      </c>
      <c r="E18" s="21"/>
      <c r="F18" s="21"/>
      <c r="G18" s="21"/>
      <c r="H18" s="22"/>
      <c r="I18" s="25">
        <v>3.6835868062413457E-2</v>
      </c>
      <c r="J18" s="25">
        <v>2.333555576721591E-2</v>
      </c>
      <c r="K18" s="25">
        <v>1.8335815338793804E-2</v>
      </c>
      <c r="L18" s="25">
        <v>3.9484507814642189E-2</v>
      </c>
      <c r="M18" s="25">
        <v>3.3148685483161744E-2</v>
      </c>
      <c r="N18" s="25">
        <v>2.7063829787234095E-2</v>
      </c>
      <c r="O18" s="25">
        <v>2.633814783347499E-2</v>
      </c>
      <c r="P18" s="2"/>
      <c r="Q18" s="32"/>
    </row>
    <row r="19" spans="2:17" x14ac:dyDescent="0.25">
      <c r="B19" s="29"/>
      <c r="C19" s="2"/>
      <c r="D19" s="42" t="s">
        <v>13</v>
      </c>
      <c r="E19" s="21"/>
      <c r="F19" s="21"/>
      <c r="G19" s="21"/>
      <c r="H19" s="22"/>
      <c r="I19" s="25">
        <v>5.0441235459286027E-2</v>
      </c>
      <c r="J19" s="25">
        <v>1.2505966587112116E-2</v>
      </c>
      <c r="K19" s="25">
        <v>7.0903262304355952E-2</v>
      </c>
      <c r="L19" s="25">
        <v>2.8614192639549119E-2</v>
      </c>
      <c r="M19" s="25">
        <v>5.9402550714713565E-2</v>
      </c>
      <c r="N19" s="25">
        <v>-1.4219924052678246E-2</v>
      </c>
      <c r="O19" s="25">
        <v>-2.2275641025641058E-2</v>
      </c>
      <c r="P19" s="2"/>
      <c r="Q19" s="32"/>
    </row>
    <row r="20" spans="2:17" x14ac:dyDescent="0.25">
      <c r="B20" s="29"/>
      <c r="C20" s="2"/>
      <c r="D20" s="42" t="s">
        <v>14</v>
      </c>
      <c r="E20" s="21"/>
      <c r="F20" s="21"/>
      <c r="G20" s="21"/>
      <c r="H20" s="22"/>
      <c r="I20" s="25">
        <v>-7.3782587309394465E-3</v>
      </c>
      <c r="J20" s="25">
        <v>2.4380574826560863E-2</v>
      </c>
      <c r="K20" s="25">
        <v>2.602554179566563E-2</v>
      </c>
      <c r="L20" s="25">
        <v>2.2536539368222641E-2</v>
      </c>
      <c r="M20" s="25">
        <v>1.9918849133161221E-2</v>
      </c>
      <c r="N20" s="25">
        <v>4.4936708860759511E-2</v>
      </c>
      <c r="O20" s="25">
        <v>5.1147659497560172E-2</v>
      </c>
      <c r="P20" s="2"/>
      <c r="Q20" s="32"/>
    </row>
    <row r="21" spans="2:17" x14ac:dyDescent="0.25">
      <c r="B21" s="29"/>
      <c r="C21" s="2"/>
      <c r="D21" s="42" t="s">
        <v>10</v>
      </c>
      <c r="E21" s="21"/>
      <c r="F21" s="21"/>
      <c r="G21" s="21"/>
      <c r="H21" s="22"/>
      <c r="I21" s="25">
        <v>2.6688989560764265E-2</v>
      </c>
      <c r="J21" s="25">
        <v>1.9664268585131817E-2</v>
      </c>
      <c r="K21" s="25">
        <v>4.4590780809031116E-2</v>
      </c>
      <c r="L21" s="25">
        <v>2.116354466858783E-2</v>
      </c>
      <c r="M21" s="25">
        <v>2.2488755622188883E-2</v>
      </c>
      <c r="N21" s="25">
        <v>4.4592030360531387E-2</v>
      </c>
      <c r="O21" s="25">
        <v>4.896907216494828E-2</v>
      </c>
      <c r="P21" s="2"/>
      <c r="Q21" s="32"/>
    </row>
    <row r="22" spans="2:17" x14ac:dyDescent="0.25">
      <c r="B22" s="29"/>
      <c r="C22" s="2"/>
      <c r="D22" s="42" t="s">
        <v>11</v>
      </c>
      <c r="E22" s="21"/>
      <c r="F22" s="21"/>
      <c r="G22" s="21"/>
      <c r="H22" s="22"/>
      <c r="I22" s="25">
        <v>8.7383177570093507E-2</v>
      </c>
      <c r="J22" s="25">
        <v>8.5947571981215276E-5</v>
      </c>
      <c r="K22" s="25">
        <v>3.4032313509797074E-2</v>
      </c>
      <c r="L22" s="25">
        <v>7.7293882978723971E-3</v>
      </c>
      <c r="M22" s="25">
        <v>2.3587628865979315E-2</v>
      </c>
      <c r="N22" s="25">
        <v>7.2516316171138406E-3</v>
      </c>
      <c r="O22" s="25">
        <v>1.4769481844145282E-2</v>
      </c>
      <c r="P22" s="2"/>
      <c r="Q22" s="32"/>
    </row>
    <row r="23" spans="2:17" x14ac:dyDescent="0.25">
      <c r="B23" s="29"/>
      <c r="C23" s="2"/>
      <c r="D23" s="42" t="s">
        <v>15</v>
      </c>
      <c r="E23" s="21"/>
      <c r="F23" s="21"/>
      <c r="G23" s="21"/>
      <c r="H23" s="22"/>
      <c r="I23" s="25">
        <v>2.9576899939843582E-2</v>
      </c>
      <c r="J23" s="25">
        <v>2.2397507060083699E-2</v>
      </c>
      <c r="K23" s="25">
        <v>9.238975140489547E-3</v>
      </c>
      <c r="L23" s="25">
        <v>2.7935069837674575E-2</v>
      </c>
      <c r="M23" s="25">
        <v>1.6984943077487991E-2</v>
      </c>
      <c r="N23" s="25">
        <v>3.3221991513947779E-2</v>
      </c>
      <c r="O23" s="25">
        <v>3.2578287158198771E-2</v>
      </c>
      <c r="P23" s="2"/>
      <c r="Q23" s="32"/>
    </row>
    <row r="24" spans="2:17" x14ac:dyDescent="0.25">
      <c r="B24" s="29"/>
      <c r="C24" s="2"/>
      <c r="D24" s="42" t="s">
        <v>12</v>
      </c>
      <c r="E24" s="21"/>
      <c r="F24" s="21"/>
      <c r="G24" s="21"/>
      <c r="I24" s="24">
        <v>2.2538784271636247E-2</v>
      </c>
      <c r="J24" s="24">
        <v>3.9312977099236646E-2</v>
      </c>
      <c r="K24" s="24">
        <v>3.0481087036356991E-2</v>
      </c>
      <c r="L24" s="24">
        <v>1.30078403421241E-2</v>
      </c>
      <c r="M24" s="24">
        <v>2.5241864555848537E-2</v>
      </c>
      <c r="N24" s="24">
        <v>4.6924594664150332E-2</v>
      </c>
      <c r="O24" s="24">
        <v>4.3827424177701912E-2</v>
      </c>
      <c r="P24" s="2"/>
      <c r="Q24" s="32"/>
    </row>
    <row r="25" spans="2:17" x14ac:dyDescent="0.25">
      <c r="B25" s="29"/>
      <c r="C25" s="2"/>
      <c r="D25" s="124" t="s">
        <v>16</v>
      </c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2"/>
      <c r="P25" s="2"/>
      <c r="Q25" s="32"/>
    </row>
    <row r="26" spans="2:17" x14ac:dyDescent="0.25">
      <c r="B26" s="2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32"/>
    </row>
    <row r="27" spans="2:17" x14ac:dyDescent="0.25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5"/>
    </row>
    <row r="30" spans="2:17" x14ac:dyDescent="0.25"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8"/>
    </row>
    <row r="31" spans="2:17" x14ac:dyDescent="0.25">
      <c r="B31" s="29"/>
      <c r="C31" s="125" t="s">
        <v>27</v>
      </c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11"/>
      <c r="Q31" s="32"/>
    </row>
    <row r="32" spans="2:17" x14ac:dyDescent="0.25">
      <c r="B32" s="29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39"/>
      <c r="Q32" s="32"/>
    </row>
    <row r="33" spans="2:17" x14ac:dyDescent="0.25">
      <c r="B33" s="29"/>
      <c r="C33" s="119" t="str">
        <f>+CONCATENATE("El mes con mayor crecimiento (mensual) fue ", M38,", creciendo ", FIXED(M39*100,1),"% en relación a ", L38," del mismo año. En tanto que en ",G38, " se registró una disminución de ",FIXED(G39*100,1),"% en relación a ",F38,". ")</f>
        <v xml:space="preserve">El mes con mayor crecimiento (mensual) fue Octubre, creciendo 0.8% en relación a Septiembre del mismo año. En tanto que en Abril se registró una disminución de -0.2% en relación a Marzo. </v>
      </c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09"/>
      <c r="Q33" s="32"/>
    </row>
    <row r="34" spans="2:17" x14ac:dyDescent="0.25">
      <c r="B34" s="2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09"/>
      <c r="Q34" s="32"/>
    </row>
    <row r="35" spans="2:17" x14ac:dyDescent="0.25">
      <c r="B35" s="2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32"/>
    </row>
    <row r="36" spans="2:17" x14ac:dyDescent="0.25">
      <c r="B36" s="29"/>
      <c r="C36" s="136" t="s">
        <v>24</v>
      </c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2"/>
      <c r="O36" s="2"/>
      <c r="P36" s="2"/>
      <c r="Q36" s="32"/>
    </row>
    <row r="37" spans="2:17" x14ac:dyDescent="0.25">
      <c r="B37" s="29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32"/>
    </row>
    <row r="38" spans="2:17" x14ac:dyDescent="0.25">
      <c r="B38" s="29"/>
      <c r="C38" s="43" t="s">
        <v>0</v>
      </c>
      <c r="D38" s="44" t="s">
        <v>28</v>
      </c>
      <c r="E38" s="44" t="s">
        <v>29</v>
      </c>
      <c r="F38" s="44" t="s">
        <v>30</v>
      </c>
      <c r="G38" s="44" t="s">
        <v>31</v>
      </c>
      <c r="H38" s="44" t="s">
        <v>32</v>
      </c>
      <c r="I38" s="44" t="s">
        <v>33</v>
      </c>
      <c r="J38" s="44" t="s">
        <v>34</v>
      </c>
      <c r="K38" s="44" t="s">
        <v>35</v>
      </c>
      <c r="L38" s="44" t="s">
        <v>36</v>
      </c>
      <c r="M38" s="44" t="s">
        <v>37</v>
      </c>
      <c r="N38" s="44" t="s">
        <v>38</v>
      </c>
      <c r="O38" s="44" t="s">
        <v>39</v>
      </c>
      <c r="P38" s="44" t="s">
        <v>82</v>
      </c>
      <c r="Q38" s="32"/>
    </row>
    <row r="39" spans="2:17" x14ac:dyDescent="0.25">
      <c r="B39" s="29"/>
      <c r="C39" s="51" t="s">
        <v>18</v>
      </c>
      <c r="D39" s="46">
        <v>3.0473135525259654E-3</v>
      </c>
      <c r="E39" s="46">
        <v>1.598976654940909E-3</v>
      </c>
      <c r="F39" s="46">
        <v>2.8735632183907178E-3</v>
      </c>
      <c r="G39" s="46">
        <v>-1.5122572429162595E-3</v>
      </c>
      <c r="H39" s="46">
        <v>-1.5942606616181632E-4</v>
      </c>
      <c r="I39" s="46">
        <v>3.1093039942595713E-3</v>
      </c>
      <c r="J39" s="46">
        <v>3.8944523923065688E-3</v>
      </c>
      <c r="K39" s="46">
        <v>-1.1875544295780749E-3</v>
      </c>
      <c r="L39" s="46">
        <v>1.3474952441343557E-3</v>
      </c>
      <c r="M39" s="46">
        <v>8.3907227103616755E-3</v>
      </c>
      <c r="N39" s="46">
        <v>3.1399638904152649E-3</v>
      </c>
      <c r="O39" s="46">
        <v>3.0518819938962771E-3</v>
      </c>
      <c r="P39" s="113">
        <v>3.1986269308783566E-3</v>
      </c>
      <c r="Q39" s="105"/>
    </row>
    <row r="40" spans="2:17" x14ac:dyDescent="0.25">
      <c r="B40" s="29"/>
      <c r="C40" s="36" t="s">
        <v>19</v>
      </c>
      <c r="D40" s="24">
        <v>6.4749284746274949E-3</v>
      </c>
      <c r="E40" s="24">
        <v>8.2286056253733086E-4</v>
      </c>
      <c r="F40" s="24">
        <v>-2.4665520591971024E-3</v>
      </c>
      <c r="G40" s="24">
        <v>-9.7407462910237275E-4</v>
      </c>
      <c r="H40" s="24">
        <v>-1.8000450011250724E-3</v>
      </c>
      <c r="I40" s="24">
        <v>1.6530167555788289E-3</v>
      </c>
      <c r="J40" s="24">
        <v>5.1008926562148282E-3</v>
      </c>
      <c r="K40" s="24">
        <v>1.1194865288453038E-3</v>
      </c>
      <c r="L40" s="24">
        <v>1.3418816162218405E-3</v>
      </c>
      <c r="M40" s="24">
        <v>1.6304347826086918E-2</v>
      </c>
      <c r="N40" s="24">
        <v>4.3220276902791177E-3</v>
      </c>
      <c r="O40" s="24">
        <v>9.4821298322389502E-4</v>
      </c>
      <c r="P40" s="25">
        <v>6.266851271587992E-3</v>
      </c>
      <c r="Q40" s="105"/>
    </row>
    <row r="41" spans="2:17" x14ac:dyDescent="0.25">
      <c r="B41" s="29"/>
      <c r="C41" s="36" t="s">
        <v>20</v>
      </c>
      <c r="D41" s="24">
        <v>1.7021276595745594E-3</v>
      </c>
      <c r="E41" s="24">
        <v>3.1435853865759977E-3</v>
      </c>
      <c r="F41" s="24">
        <v>5.0817311764217443E-4</v>
      </c>
      <c r="G41" s="24">
        <v>5.4177600948108751E-3</v>
      </c>
      <c r="H41" s="24">
        <v>1.3471415340575721E-3</v>
      </c>
      <c r="I41" s="24">
        <v>3.026990666778806E-3</v>
      </c>
      <c r="J41" s="24">
        <v>2.5148797049201477E-4</v>
      </c>
      <c r="K41" s="24">
        <v>9.2189071404646938E-4</v>
      </c>
      <c r="L41" s="24">
        <v>2.1770074520639504E-3</v>
      </c>
      <c r="M41" s="24">
        <v>4.9294009524605276E-3</v>
      </c>
      <c r="N41" s="24">
        <v>2.9098769537745373E-3</v>
      </c>
      <c r="O41" s="24">
        <v>4.1449059106368757E-4</v>
      </c>
      <c r="P41" s="25">
        <v>9.943652635067135E-4</v>
      </c>
      <c r="Q41" s="105"/>
    </row>
    <row r="42" spans="2:17" x14ac:dyDescent="0.25">
      <c r="B42" s="29"/>
      <c r="C42" s="36" t="s">
        <v>4</v>
      </c>
      <c r="D42" s="24">
        <v>8.3218873717378905E-3</v>
      </c>
      <c r="E42" s="24">
        <v>-3.2051282051270835E-4</v>
      </c>
      <c r="F42" s="24">
        <v>5.6107726835508132E-4</v>
      </c>
      <c r="G42" s="24">
        <v>-1.1936233277257013E-2</v>
      </c>
      <c r="H42" s="24">
        <v>-2.1890708610345921E-3</v>
      </c>
      <c r="I42" s="24">
        <v>3.4126919639230202E-3</v>
      </c>
      <c r="J42" s="24">
        <v>2.1054336383512506E-3</v>
      </c>
      <c r="K42" s="24">
        <v>-2.6666666666666616E-2</v>
      </c>
      <c r="L42" s="24">
        <v>2.4906600249074984E-4</v>
      </c>
      <c r="M42" s="24">
        <v>1.1620185922975867E-3</v>
      </c>
      <c r="N42" s="24">
        <v>8.6221190515667345E-3</v>
      </c>
      <c r="O42" s="24">
        <v>2.8768699654775354E-3</v>
      </c>
      <c r="P42" s="25">
        <v>8.1960495041277781E-5</v>
      </c>
      <c r="Q42" s="105"/>
    </row>
    <row r="43" spans="2:17" x14ac:dyDescent="0.25">
      <c r="B43" s="29"/>
      <c r="C43" s="36" t="s">
        <v>21</v>
      </c>
      <c r="D43" s="24">
        <v>5.4249547920437458E-4</v>
      </c>
      <c r="E43" s="24">
        <v>-1.8073377914332722E-3</v>
      </c>
      <c r="F43" s="24">
        <v>4.5265254390729481E-3</v>
      </c>
      <c r="G43" s="24">
        <v>3.7851478010093587E-3</v>
      </c>
      <c r="H43" s="24">
        <v>3.0526126773209317E-3</v>
      </c>
      <c r="I43" s="24">
        <v>9.4880057286073072E-3</v>
      </c>
      <c r="J43" s="24">
        <v>9.4874977832948293E-3</v>
      </c>
      <c r="K43" s="24">
        <v>2.1958717610892631E-3</v>
      </c>
      <c r="L43" s="24">
        <v>2.716914986853558E-3</v>
      </c>
      <c r="M43" s="24">
        <v>4.9820819858403809E-3</v>
      </c>
      <c r="N43" s="24">
        <v>3.1309793007479048E-3</v>
      </c>
      <c r="O43" s="24">
        <v>1.9941043870295161E-3</v>
      </c>
      <c r="P43" s="25">
        <v>6.4895734187073728E-3</v>
      </c>
      <c r="Q43" s="105"/>
    </row>
    <row r="44" spans="2:17" x14ac:dyDescent="0.25">
      <c r="B44" s="29"/>
      <c r="C44" s="36" t="s">
        <v>3</v>
      </c>
      <c r="D44" s="24">
        <v>3.9675694324652344E-3</v>
      </c>
      <c r="E44" s="24">
        <v>-7.7319587628865705E-4</v>
      </c>
      <c r="F44" s="24">
        <v>7.9958730977558456E-3</v>
      </c>
      <c r="G44" s="24">
        <v>1.1941316956669557E-3</v>
      </c>
      <c r="H44" s="24">
        <v>8.093371954336348E-3</v>
      </c>
      <c r="I44" s="24">
        <v>6.7607538240512799E-3</v>
      </c>
      <c r="J44" s="24">
        <v>1.5948963317384823E-3</v>
      </c>
      <c r="K44" s="24">
        <v>2.1790144150184432E-3</v>
      </c>
      <c r="L44" s="24">
        <v>9.1988626860683986E-4</v>
      </c>
      <c r="M44" s="24">
        <v>8.7726627120059408E-3</v>
      </c>
      <c r="N44" s="24">
        <v>2.0705648500911611E-3</v>
      </c>
      <c r="O44" s="24">
        <v>9.9181750557897352E-4</v>
      </c>
      <c r="P44" s="25">
        <v>8.1743869209809361E-3</v>
      </c>
      <c r="Q44" s="105"/>
    </row>
    <row r="45" spans="2:17" x14ac:dyDescent="0.25">
      <c r="B45" s="29"/>
      <c r="C45" s="36" t="s">
        <v>22</v>
      </c>
      <c r="D45" s="24">
        <v>-1.2569494802997405E-2</v>
      </c>
      <c r="E45" s="24">
        <v>9.302325581395321E-3</v>
      </c>
      <c r="F45" s="24">
        <v>4.5274476513865736E-3</v>
      </c>
      <c r="G45" s="24">
        <v>-1.2394366197183149E-2</v>
      </c>
      <c r="H45" s="24">
        <v>1.7928449189146267E-3</v>
      </c>
      <c r="I45" s="24">
        <v>5.206214919059482E-3</v>
      </c>
      <c r="J45" s="24">
        <v>5.8266569555718295E-3</v>
      </c>
      <c r="K45" s="24">
        <v>-1.4482259232441175E-3</v>
      </c>
      <c r="L45" s="24">
        <v>1.1280315848842815E-3</v>
      </c>
      <c r="M45" s="24">
        <v>-8.2897384305835597E-3</v>
      </c>
      <c r="N45" s="24">
        <v>-1.6231131309852875E-3</v>
      </c>
      <c r="O45" s="24">
        <v>1.6176231507072147E-2</v>
      </c>
      <c r="P45" s="25">
        <v>-5.1995840332773602E-3</v>
      </c>
      <c r="Q45" s="105"/>
    </row>
    <row r="46" spans="2:17" x14ac:dyDescent="0.25">
      <c r="B46" s="29"/>
      <c r="C46" s="36" t="s">
        <v>23</v>
      </c>
      <c r="D46" s="24">
        <v>3.6110860341254103E-4</v>
      </c>
      <c r="E46" s="24">
        <v>6.3171193935551706E-4</v>
      </c>
      <c r="F46" s="24">
        <v>2.8048340548340489E-2</v>
      </c>
      <c r="G46" s="24">
        <v>3.4213527502413577E-3</v>
      </c>
      <c r="H46" s="24">
        <v>-1.7485574401110426E-4</v>
      </c>
      <c r="I46" s="24">
        <v>-1.7488632388940051E-4</v>
      </c>
      <c r="J46" s="24">
        <v>0</v>
      </c>
      <c r="K46" s="24">
        <v>4.3729228616395943E-4</v>
      </c>
      <c r="L46" s="24">
        <v>8.7420229041068609E-5</v>
      </c>
      <c r="M46" s="24">
        <v>0</v>
      </c>
      <c r="N46" s="24">
        <v>0</v>
      </c>
      <c r="O46" s="24">
        <v>4.3706293706291532E-4</v>
      </c>
      <c r="P46" s="25">
        <v>-2.6212319790297478E-4</v>
      </c>
      <c r="Q46" s="105"/>
    </row>
    <row r="47" spans="2:17" x14ac:dyDescent="0.25">
      <c r="B47" s="29"/>
      <c r="C47" s="36" t="s">
        <v>2</v>
      </c>
      <c r="D47" s="24">
        <v>4.1176975208030431E-3</v>
      </c>
      <c r="E47" s="24">
        <v>5.9803502776589745E-4</v>
      </c>
      <c r="F47" s="24">
        <v>2.5614754098368664E-4</v>
      </c>
      <c r="G47" s="24">
        <v>6.0606060606060996E-3</v>
      </c>
      <c r="H47" s="24">
        <v>4.7513999660615536E-3</v>
      </c>
      <c r="I47" s="24">
        <v>1.0893430163823714E-2</v>
      </c>
      <c r="J47" s="24">
        <v>1.0024225210927273E-3</v>
      </c>
      <c r="K47" s="24">
        <v>2.086288909288081E-3</v>
      </c>
      <c r="L47" s="24">
        <v>4.4137241838775321E-3</v>
      </c>
      <c r="M47" s="24">
        <v>4.2285050990797934E-3</v>
      </c>
      <c r="N47" s="24">
        <v>1.8989431968294834E-3</v>
      </c>
      <c r="O47" s="24">
        <v>5.6860321384426538E-3</v>
      </c>
      <c r="P47" s="24">
        <v>1.1471648639789223E-3</v>
      </c>
      <c r="Q47" s="105"/>
    </row>
    <row r="48" spans="2:17" x14ac:dyDescent="0.25">
      <c r="B48" s="29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2"/>
    </row>
    <row r="49" spans="2:17" x14ac:dyDescent="0.25"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5"/>
    </row>
    <row r="52" spans="2:17" x14ac:dyDescent="0.25"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</row>
    <row r="53" spans="2:17" x14ac:dyDescent="0.25">
      <c r="B53" s="7"/>
      <c r="C53" s="125" t="s">
        <v>50</v>
      </c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11"/>
      <c r="Q53" s="8"/>
    </row>
    <row r="54" spans="2:17" x14ac:dyDescent="0.25">
      <c r="B54" s="7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8"/>
    </row>
    <row r="55" spans="2:17" x14ac:dyDescent="0.25">
      <c r="B55" s="7"/>
      <c r="C55" s="2"/>
      <c r="D55" s="2"/>
      <c r="E55" s="2"/>
      <c r="F55" s="2"/>
      <c r="G55" s="2"/>
      <c r="H55" s="2"/>
      <c r="I55" s="136" t="s">
        <v>49</v>
      </c>
      <c r="J55" s="136"/>
      <c r="K55" s="136"/>
      <c r="L55" s="136"/>
      <c r="M55" s="136"/>
      <c r="N55" s="136"/>
      <c r="O55" s="2"/>
      <c r="P55" s="2"/>
      <c r="Q55" s="8"/>
    </row>
    <row r="56" spans="2:17" x14ac:dyDescent="0.25">
      <c r="B56" s="7"/>
      <c r="I56" s="2"/>
      <c r="J56" s="2"/>
      <c r="K56" s="52"/>
      <c r="L56" s="2"/>
      <c r="M56" s="2"/>
      <c r="N56" s="2"/>
      <c r="O56" s="2"/>
      <c r="P56" s="2"/>
      <c r="Q56" s="8"/>
    </row>
    <row r="57" spans="2:17" x14ac:dyDescent="0.25">
      <c r="B57" s="7"/>
      <c r="C57" s="119" t="str">
        <f>+CONCATENATE("Los alimentos son el principal componente de la canasta familiar. El Índice de precios al consumidor del ", I59, "  en la región tuvo un crecimiento de ", FIXED(100*M59,1),"%, en tanto los precios de ",I60, " tuvieron un crecimiento de ", FIXED(100*M60,1),"%. Por otro lado los precios por ", I64, ", disminuyeron ", FIXED(100*M64,1), "% de enero a dicembre del 2016.")</f>
        <v>Los alimentos son el principal componente de la canasta familiar. El Índice de precios al consumidor del Azúcar  en la región tuvo un crecimiento de 13.2%, en tanto los precios de Leche, quesos y huevos tuvieron un crecimiento de 6.0%. Por otro lado los precios por Combustibles, disminuyeron -0.1% de enero a dicembre del 2016.</v>
      </c>
      <c r="D57" s="119"/>
      <c r="E57" s="119"/>
      <c r="F57" s="119"/>
      <c r="G57" s="119"/>
      <c r="I57" s="53" t="s">
        <v>40</v>
      </c>
      <c r="J57" s="54"/>
      <c r="K57" s="54"/>
      <c r="L57" s="55">
        <v>2015</v>
      </c>
      <c r="M57" s="55">
        <v>2016</v>
      </c>
      <c r="N57" s="56" t="s">
        <v>48</v>
      </c>
      <c r="O57" s="2"/>
      <c r="P57" s="2"/>
      <c r="Q57" s="8"/>
    </row>
    <row r="58" spans="2:17" x14ac:dyDescent="0.25">
      <c r="B58" s="7"/>
      <c r="C58" s="119"/>
      <c r="D58" s="119"/>
      <c r="E58" s="119"/>
      <c r="F58" s="119"/>
      <c r="G58" s="119"/>
      <c r="I58" s="60" t="s">
        <v>46</v>
      </c>
      <c r="J58" s="52"/>
      <c r="K58" s="52"/>
      <c r="L58" s="40"/>
      <c r="M58" s="40"/>
      <c r="N58" s="52"/>
      <c r="O58" s="2"/>
      <c r="P58" s="2"/>
      <c r="Q58" s="8"/>
    </row>
    <row r="59" spans="2:17" x14ac:dyDescent="0.25">
      <c r="B59" s="7"/>
      <c r="C59" s="119"/>
      <c r="D59" s="119"/>
      <c r="E59" s="119"/>
      <c r="F59" s="119"/>
      <c r="G59" s="119"/>
      <c r="I59" s="62" t="s">
        <v>41</v>
      </c>
      <c r="J59" s="63"/>
      <c r="K59" s="63"/>
      <c r="L59" s="64">
        <v>0.13634007257646452</v>
      </c>
      <c r="M59" s="64">
        <v>0.1319951338199512</v>
      </c>
      <c r="N59" s="65">
        <f>+(M59-L59)*100</f>
        <v>-0.43449387565133168</v>
      </c>
      <c r="O59" s="2"/>
      <c r="P59" s="2"/>
      <c r="Q59" s="8"/>
    </row>
    <row r="60" spans="2:17" x14ac:dyDescent="0.25">
      <c r="B60" s="7"/>
      <c r="C60" s="119"/>
      <c r="D60" s="119"/>
      <c r="E60" s="119"/>
      <c r="F60" s="119"/>
      <c r="G60" s="119"/>
      <c r="I60" s="62" t="s">
        <v>42</v>
      </c>
      <c r="J60" s="63"/>
      <c r="K60" s="63"/>
      <c r="L60" s="64">
        <v>-2.8701671450278465E-2</v>
      </c>
      <c r="M60" s="64">
        <v>6.0490179037024028E-2</v>
      </c>
      <c r="N60" s="65">
        <f t="shared" ref="N60:N65" si="0">+(M60-L60)*100</f>
        <v>8.9191850487302489</v>
      </c>
      <c r="O60" s="2"/>
      <c r="P60" s="2"/>
      <c r="Q60" s="8"/>
    </row>
    <row r="61" spans="2:17" x14ac:dyDescent="0.25">
      <c r="B61" s="7"/>
      <c r="C61" s="2"/>
      <c r="D61" s="2"/>
      <c r="E61" s="2"/>
      <c r="F61" s="2"/>
      <c r="I61" s="62" t="s">
        <v>67</v>
      </c>
      <c r="J61" s="63"/>
      <c r="K61" s="63"/>
      <c r="L61" s="64">
        <v>2.4745669507835188E-3</v>
      </c>
      <c r="M61" s="64">
        <v>3.3552751874200037E-2</v>
      </c>
      <c r="N61" s="65">
        <f t="shared" si="0"/>
        <v>3.1078184923416519</v>
      </c>
      <c r="O61" s="2"/>
      <c r="P61" s="2"/>
      <c r="Q61" s="8"/>
    </row>
    <row r="62" spans="2:17" x14ac:dyDescent="0.25">
      <c r="B62" s="7"/>
      <c r="C62" s="2"/>
      <c r="D62" s="2"/>
      <c r="E62" s="2"/>
      <c r="F62" s="2"/>
      <c r="I62" s="66" t="s">
        <v>43</v>
      </c>
      <c r="J62" s="67"/>
      <c r="K62" s="67"/>
      <c r="L62" s="68">
        <v>0</v>
      </c>
      <c r="M62" s="68">
        <v>0.12172749856678777</v>
      </c>
      <c r="N62" s="69">
        <f t="shared" si="0"/>
        <v>12.172749856678777</v>
      </c>
      <c r="O62" s="2"/>
      <c r="P62" s="2"/>
      <c r="Q62" s="8"/>
    </row>
    <row r="63" spans="2:17" x14ac:dyDescent="0.25">
      <c r="B63" s="7"/>
      <c r="C63" s="2"/>
      <c r="D63" s="2"/>
      <c r="E63" s="2"/>
      <c r="F63" s="2"/>
      <c r="I63" s="60" t="s">
        <v>47</v>
      </c>
      <c r="J63" s="2"/>
      <c r="K63" s="2"/>
      <c r="L63" s="2"/>
      <c r="M63" s="2"/>
      <c r="N63" s="58"/>
      <c r="O63" s="2"/>
      <c r="P63" s="2"/>
      <c r="Q63" s="8"/>
    </row>
    <row r="64" spans="2:17" x14ac:dyDescent="0.25">
      <c r="B64" s="7"/>
      <c r="C64" s="2"/>
      <c r="D64" s="2"/>
      <c r="E64" s="2"/>
      <c r="F64" s="2"/>
      <c r="I64" s="62" t="s">
        <v>44</v>
      </c>
      <c r="J64" s="63"/>
      <c r="K64" s="63"/>
      <c r="L64" s="64">
        <v>1.0733142906604209E-2</v>
      </c>
      <c r="M64" s="64">
        <v>-9.420227798235814E-4</v>
      </c>
      <c r="N64" s="65">
        <f t="shared" si="0"/>
        <v>-1.1675165686427791</v>
      </c>
      <c r="O64" s="2"/>
      <c r="P64" s="2"/>
      <c r="Q64" s="8"/>
    </row>
    <row r="65" spans="2:17" x14ac:dyDescent="0.25">
      <c r="B65" s="7"/>
      <c r="C65" s="2"/>
      <c r="D65" s="2"/>
      <c r="E65" s="2"/>
      <c r="F65" s="2"/>
      <c r="I65" s="66" t="s">
        <v>45</v>
      </c>
      <c r="J65" s="67"/>
      <c r="K65" s="67"/>
      <c r="L65" s="68">
        <v>0.14963971176941548</v>
      </c>
      <c r="M65" s="68">
        <v>-5.1396336792255748E-2</v>
      </c>
      <c r="N65" s="69">
        <f t="shared" si="0"/>
        <v>-20.103604856167124</v>
      </c>
      <c r="O65" s="2"/>
      <c r="P65" s="2"/>
      <c r="Q65" s="8"/>
    </row>
    <row r="66" spans="2:17" x14ac:dyDescent="0.25">
      <c r="B66" s="7"/>
      <c r="C66" s="2"/>
      <c r="D66" s="2"/>
      <c r="E66" s="2"/>
      <c r="F66" s="2"/>
      <c r="I66" s="59" t="s">
        <v>52</v>
      </c>
      <c r="J66" s="2"/>
      <c r="K66" s="2"/>
      <c r="L66" s="2"/>
      <c r="M66" s="2"/>
      <c r="N66" s="2"/>
      <c r="O66" s="2"/>
      <c r="P66" s="2"/>
      <c r="Q66" s="8"/>
    </row>
    <row r="67" spans="2:17" x14ac:dyDescent="0.25">
      <c r="B67" s="7"/>
      <c r="C67" s="2"/>
      <c r="D67" s="2"/>
      <c r="E67" s="2"/>
      <c r="F67" s="2"/>
      <c r="I67" s="2"/>
      <c r="J67" s="2"/>
      <c r="K67" s="2"/>
      <c r="L67" s="2"/>
      <c r="M67" s="2"/>
      <c r="N67" s="2"/>
      <c r="O67" s="2"/>
      <c r="P67" s="2"/>
      <c r="Q67" s="8"/>
    </row>
    <row r="68" spans="2:17" x14ac:dyDescent="0.25"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1"/>
    </row>
  </sheetData>
  <mergeCells count="14">
    <mergeCell ref="C53:O53"/>
    <mergeCell ref="I55:N55"/>
    <mergeCell ref="C57:G60"/>
    <mergeCell ref="B1:Q2"/>
    <mergeCell ref="C7:O7"/>
    <mergeCell ref="D12:N12"/>
    <mergeCell ref="D14:H15"/>
    <mergeCell ref="I14:N14"/>
    <mergeCell ref="D25:N25"/>
    <mergeCell ref="C31:O31"/>
    <mergeCell ref="C33:O34"/>
    <mergeCell ref="C36:M36"/>
    <mergeCell ref="O14:O15"/>
    <mergeCell ref="C9:P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R68"/>
  <sheetViews>
    <sheetView zoomScale="85" zoomScaleNormal="85" workbookViewId="0">
      <selection activeCell="B1" sqref="B1:Q2"/>
    </sheetView>
  </sheetViews>
  <sheetFormatPr baseColWidth="10" defaultColWidth="0" defaultRowHeight="15" x14ac:dyDescent="0.25"/>
  <cols>
    <col min="1" max="2" width="11.7109375" style="1" customWidth="1"/>
    <col min="3" max="16" width="10.7109375" style="1" customWidth="1"/>
    <col min="17" max="18" width="11.7109375" style="1" customWidth="1"/>
    <col min="19" max="16384" width="11.42578125" style="1" hidden="1"/>
  </cols>
  <sheetData>
    <row r="1" spans="2:17" ht="15" customHeight="1" x14ac:dyDescent="0.25">
      <c r="B1" s="142" t="s">
        <v>90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2:17" ht="15" customHeight="1" x14ac:dyDescent="0.25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spans="2:17" x14ac:dyDescent="0.25">
      <c r="B3" s="14" t="str">
        <f>+C7</f>
        <v>1. Variación % anual del Índice General del Precios al Consumidor, según grupos de consumo</v>
      </c>
      <c r="C3" s="15"/>
      <c r="D3" s="15"/>
      <c r="E3" s="15"/>
      <c r="F3" s="15"/>
      <c r="G3" s="15"/>
      <c r="H3" s="14"/>
      <c r="I3" s="16"/>
      <c r="J3" s="16" t="str">
        <f>+C53</f>
        <v>3. Variación del IPC de productos emblemáticos</v>
      </c>
      <c r="K3" s="16"/>
      <c r="L3" s="16"/>
      <c r="M3" s="14"/>
      <c r="N3" s="17"/>
      <c r="O3" s="17"/>
      <c r="P3" s="17"/>
      <c r="Q3" s="17"/>
    </row>
    <row r="4" spans="2:17" x14ac:dyDescent="0.25">
      <c r="B4" s="14" t="str">
        <f>+C31</f>
        <v>2. Variación % mensual del Índice General del Precios al Consumidor, según grupos de consumo</v>
      </c>
      <c r="C4" s="15"/>
      <c r="D4" s="15"/>
      <c r="E4" s="15"/>
      <c r="F4" s="15"/>
      <c r="G4" s="15"/>
      <c r="H4" s="14"/>
      <c r="I4" s="16"/>
      <c r="J4" s="16"/>
      <c r="K4" s="16"/>
      <c r="L4" s="16"/>
      <c r="M4" s="14"/>
      <c r="N4" s="17"/>
      <c r="O4" s="17"/>
      <c r="P4" s="17"/>
      <c r="Q4" s="17"/>
    </row>
    <row r="6" spans="2:17" x14ac:dyDescent="0.25"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</row>
    <row r="7" spans="2:17" x14ac:dyDescent="0.25">
      <c r="B7" s="29"/>
      <c r="C7" s="125" t="s">
        <v>26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11"/>
      <c r="Q7" s="30"/>
    </row>
    <row r="8" spans="2:17" x14ac:dyDescent="0.25">
      <c r="B8" s="29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39"/>
      <c r="Q8" s="30"/>
    </row>
    <row r="9" spans="2:17" ht="15" customHeight="1" x14ac:dyDescent="0.25">
      <c r="B9" s="29"/>
      <c r="C9" s="126" t="str">
        <f>+CONCATENATE("La variación anual de enero a diciembre 2016 en esta región registró una tasa de ",   FIXED(N16*100, 1 ), "%, impulsado por el aumento general en los precios del grupo ",D17, " que registró un incremento del ",FIXED(N17*100, 1 ), "% como principal grupo de consumo, cabe resaltar el aumento en los precios de  ", D21, " en ",FIXED(N21*100, 1 ), "%. El grupo de Alquiler de vivienda, comb. y electricidad con el de Transportes y Comunicaciones registraron caidas en sus Índices de precios.")</f>
        <v>La variación anual de enero a diciembre 2016 en esta región registró una tasa de 1.5%, impulsado por el aumento general en los precios del grupo Alimentos y bebidas que registró un incremento del 0.4% como principal grupo de consumo, cabe resaltar el aumento en los precios de  Cuidados y conservación de la salud en 7.2%. El grupo de Alquiler de vivienda, comb. y electricidad con el de Transportes y Comunicaciones registraron caidas en sus Índices de precios.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31"/>
    </row>
    <row r="10" spans="2:17" x14ac:dyDescent="0.25">
      <c r="B10" s="29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31"/>
    </row>
    <row r="11" spans="2:17" x14ac:dyDescent="0.25">
      <c r="B11" s="29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31"/>
    </row>
    <row r="12" spans="2:17" x14ac:dyDescent="0.25">
      <c r="B12" s="29"/>
      <c r="C12" s="2"/>
      <c r="D12" s="136" t="s">
        <v>25</v>
      </c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2"/>
      <c r="P12" s="2"/>
      <c r="Q12" s="32"/>
    </row>
    <row r="13" spans="2:17" x14ac:dyDescent="0.25">
      <c r="B13" s="29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32"/>
    </row>
    <row r="14" spans="2:17" x14ac:dyDescent="0.25">
      <c r="B14" s="29"/>
      <c r="C14" s="2"/>
      <c r="D14" s="127" t="s">
        <v>6</v>
      </c>
      <c r="E14" s="128"/>
      <c r="F14" s="128"/>
      <c r="G14" s="128"/>
      <c r="H14" s="129"/>
      <c r="I14" s="133" t="s">
        <v>5</v>
      </c>
      <c r="J14" s="134"/>
      <c r="K14" s="134"/>
      <c r="L14" s="134"/>
      <c r="M14" s="134"/>
      <c r="N14" s="135"/>
      <c r="O14" s="138" t="s">
        <v>81</v>
      </c>
      <c r="P14" s="2"/>
      <c r="Q14" s="32"/>
    </row>
    <row r="15" spans="2:17" x14ac:dyDescent="0.25">
      <c r="B15" s="29"/>
      <c r="C15" s="2"/>
      <c r="D15" s="130"/>
      <c r="E15" s="131"/>
      <c r="F15" s="131"/>
      <c r="G15" s="131"/>
      <c r="H15" s="132"/>
      <c r="I15" s="41">
        <v>2011</v>
      </c>
      <c r="J15" s="41">
        <v>2012</v>
      </c>
      <c r="K15" s="41">
        <v>2013</v>
      </c>
      <c r="L15" s="41">
        <v>2014</v>
      </c>
      <c r="M15" s="41">
        <v>2015</v>
      </c>
      <c r="N15" s="41">
        <v>2016</v>
      </c>
      <c r="O15" s="139"/>
      <c r="P15" s="2"/>
      <c r="Q15" s="32"/>
    </row>
    <row r="16" spans="2:17" x14ac:dyDescent="0.25">
      <c r="B16" s="29"/>
      <c r="C16" s="2"/>
      <c r="D16" s="47" t="s">
        <v>7</v>
      </c>
      <c r="E16" s="48"/>
      <c r="F16" s="48"/>
      <c r="G16" s="48"/>
      <c r="H16" s="49"/>
      <c r="I16" s="50">
        <v>4.531024531024519E-2</v>
      </c>
      <c r="J16" s="46">
        <v>1.6841524019878484E-2</v>
      </c>
      <c r="K16" s="46">
        <v>2.6427731016381628E-2</v>
      </c>
      <c r="L16" s="46">
        <v>3.6416541751168374E-2</v>
      </c>
      <c r="M16" s="46">
        <v>5.9639271737280897E-2</v>
      </c>
      <c r="N16" s="46">
        <v>1.5094339622641506E-2</v>
      </c>
      <c r="O16" s="113">
        <v>1.6103059581320522E-2</v>
      </c>
      <c r="P16" s="2"/>
      <c r="Q16" s="32"/>
    </row>
    <row r="17" spans="2:17" x14ac:dyDescent="0.25">
      <c r="B17" s="29"/>
      <c r="C17" s="2"/>
      <c r="D17" s="42" t="s">
        <v>8</v>
      </c>
      <c r="E17" s="21"/>
      <c r="F17" s="21"/>
      <c r="G17" s="21"/>
      <c r="H17" s="22"/>
      <c r="I17" s="25">
        <v>6.7756567756567687E-2</v>
      </c>
      <c r="J17" s="25">
        <v>2.0886804141959425E-2</v>
      </c>
      <c r="K17" s="25">
        <v>2.9648894668400594E-2</v>
      </c>
      <c r="L17" s="25">
        <v>4.4371474278016354E-2</v>
      </c>
      <c r="M17" s="25">
        <v>9.1502741051273651E-2</v>
      </c>
      <c r="N17" s="25">
        <v>4.2839205258882185E-3</v>
      </c>
      <c r="O17" s="25">
        <v>7.2694903938876898E-3</v>
      </c>
      <c r="P17" s="2"/>
      <c r="Q17" s="32"/>
    </row>
    <row r="18" spans="2:17" x14ac:dyDescent="0.25">
      <c r="B18" s="29"/>
      <c r="C18" s="2"/>
      <c r="D18" s="42" t="s">
        <v>9</v>
      </c>
      <c r="E18" s="21"/>
      <c r="F18" s="21"/>
      <c r="G18" s="21"/>
      <c r="H18" s="22"/>
      <c r="I18" s="25">
        <v>3.0352511766400969E-2</v>
      </c>
      <c r="J18" s="25">
        <v>1.6034305956931005E-2</v>
      </c>
      <c r="K18" s="25">
        <v>4.0645930819341203E-2</v>
      </c>
      <c r="L18" s="25">
        <v>1.5341209663198629E-2</v>
      </c>
      <c r="M18" s="25">
        <v>3.5602639805488057E-2</v>
      </c>
      <c r="N18" s="25">
        <v>1.4506121079993273E-2</v>
      </c>
      <c r="O18" s="25">
        <v>1.7361402331627973E-2</v>
      </c>
      <c r="P18" s="2"/>
      <c r="Q18" s="32"/>
    </row>
    <row r="19" spans="2:17" x14ac:dyDescent="0.25">
      <c r="B19" s="29"/>
      <c r="C19" s="2"/>
      <c r="D19" s="42" t="s">
        <v>13</v>
      </c>
      <c r="E19" s="21"/>
      <c r="F19" s="21"/>
      <c r="G19" s="21"/>
      <c r="H19" s="22"/>
      <c r="I19" s="25">
        <v>1.310086682427114E-2</v>
      </c>
      <c r="J19" s="25">
        <v>1.0111813320369478E-2</v>
      </c>
      <c r="K19" s="25">
        <v>7.2191741264799214E-2</v>
      </c>
      <c r="L19" s="25">
        <v>5.5660292665409949E-2</v>
      </c>
      <c r="M19" s="25">
        <v>4.3541117441959321E-2</v>
      </c>
      <c r="N19" s="25">
        <v>-5.6230136093228245E-3</v>
      </c>
      <c r="O19" s="25">
        <v>-7.0405438213158034E-3</v>
      </c>
      <c r="P19" s="2"/>
      <c r="Q19" s="32"/>
    </row>
    <row r="20" spans="2:17" x14ac:dyDescent="0.25">
      <c r="B20" s="29"/>
      <c r="C20" s="2"/>
      <c r="D20" s="42" t="s">
        <v>14</v>
      </c>
      <c r="E20" s="21"/>
      <c r="F20" s="21"/>
      <c r="G20" s="21"/>
      <c r="H20" s="22"/>
      <c r="I20" s="25">
        <v>1.5648212340299006E-2</v>
      </c>
      <c r="J20" s="25">
        <v>8.6786933203315542E-3</v>
      </c>
      <c r="K20" s="25">
        <v>2.155839133797377E-2</v>
      </c>
      <c r="L20" s="25">
        <v>3.3973691681650431E-2</v>
      </c>
      <c r="M20" s="25">
        <v>5.9125022881200806E-2</v>
      </c>
      <c r="N20" s="25">
        <v>2.6270307639129076E-2</v>
      </c>
      <c r="O20" s="25">
        <v>2.7008370006040172E-2</v>
      </c>
      <c r="P20" s="2"/>
      <c r="Q20" s="32"/>
    </row>
    <row r="21" spans="2:17" x14ac:dyDescent="0.25">
      <c r="B21" s="29"/>
      <c r="C21" s="2"/>
      <c r="D21" s="42" t="s">
        <v>10</v>
      </c>
      <c r="E21" s="21"/>
      <c r="F21" s="21"/>
      <c r="G21" s="21"/>
      <c r="H21" s="22"/>
      <c r="I21" s="25">
        <v>2.0364623739332899E-3</v>
      </c>
      <c r="J21" s="25">
        <v>2.8646085357592277E-2</v>
      </c>
      <c r="K21" s="25">
        <v>3.4340013171511918E-2</v>
      </c>
      <c r="L21" s="25">
        <v>1.00054575222841E-3</v>
      </c>
      <c r="M21" s="25">
        <v>3.5529304861426692E-2</v>
      </c>
      <c r="N21" s="25">
        <v>7.1867321867322032E-2</v>
      </c>
      <c r="O21" s="25">
        <v>6.5576622021221054E-2</v>
      </c>
      <c r="P21" s="2"/>
      <c r="Q21" s="32"/>
    </row>
    <row r="22" spans="2:17" x14ac:dyDescent="0.25">
      <c r="B22" s="29"/>
      <c r="C22" s="2"/>
      <c r="D22" s="42" t="s">
        <v>11</v>
      </c>
      <c r="E22" s="21"/>
      <c r="F22" s="21"/>
      <c r="G22" s="21"/>
      <c r="H22" s="22"/>
      <c r="I22" s="25">
        <v>2.665132777298429E-2</v>
      </c>
      <c r="J22" s="25">
        <v>2.4091885330096208E-2</v>
      </c>
      <c r="K22" s="25">
        <v>-3.2825749977204444E-3</v>
      </c>
      <c r="L22" s="25">
        <v>1.3630957826365364E-2</v>
      </c>
      <c r="M22" s="25">
        <v>-1.8772563176895241E-2</v>
      </c>
      <c r="N22" s="25">
        <v>-6.4385577630599045E-4</v>
      </c>
      <c r="O22" s="25">
        <v>-1.1440360090022472E-2</v>
      </c>
      <c r="P22" s="2"/>
      <c r="Q22" s="32"/>
    </row>
    <row r="23" spans="2:17" x14ac:dyDescent="0.25">
      <c r="B23" s="29"/>
      <c r="C23" s="2"/>
      <c r="D23" s="42" t="s">
        <v>15</v>
      </c>
      <c r="E23" s="21"/>
      <c r="F23" s="21"/>
      <c r="G23" s="21"/>
      <c r="H23" s="22"/>
      <c r="I23" s="25">
        <v>2.1308373991834939E-2</v>
      </c>
      <c r="J23" s="25">
        <v>1.5599103051575636E-3</v>
      </c>
      <c r="K23" s="25">
        <v>3.1149615496932626E-3</v>
      </c>
      <c r="L23" s="25">
        <v>2.9015041242115513E-2</v>
      </c>
      <c r="M23" s="25">
        <v>1.6220294228592946E-2</v>
      </c>
      <c r="N23" s="25">
        <v>6.1247216035634766E-2</v>
      </c>
      <c r="O23" s="25">
        <v>6.094619666048251E-2</v>
      </c>
      <c r="P23" s="2"/>
      <c r="Q23" s="32"/>
    </row>
    <row r="24" spans="2:17" x14ac:dyDescent="0.25">
      <c r="B24" s="29"/>
      <c r="C24" s="2"/>
      <c r="D24" s="42" t="s">
        <v>12</v>
      </c>
      <c r="E24" s="21"/>
      <c r="F24" s="21"/>
      <c r="G24" s="21"/>
      <c r="I24" s="24">
        <v>2.2228867623604431E-2</v>
      </c>
      <c r="J24" s="24">
        <v>1.1896635787420839E-2</v>
      </c>
      <c r="K24" s="24">
        <v>1.175676977931972E-2</v>
      </c>
      <c r="L24" s="24">
        <v>2.733593675588164E-2</v>
      </c>
      <c r="M24" s="24">
        <v>1.2979788614871257E-2</v>
      </c>
      <c r="N24" s="24">
        <v>5.7752150832875548E-2</v>
      </c>
      <c r="O24" s="24">
        <v>6.1084733382030576E-2</v>
      </c>
      <c r="P24" s="2"/>
      <c r="Q24" s="32"/>
    </row>
    <row r="25" spans="2:17" x14ac:dyDescent="0.25">
      <c r="B25" s="29"/>
      <c r="C25" s="2"/>
      <c r="D25" s="124" t="s">
        <v>16</v>
      </c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2"/>
      <c r="P25" s="2"/>
      <c r="Q25" s="32"/>
    </row>
    <row r="26" spans="2:17" x14ac:dyDescent="0.25">
      <c r="B26" s="2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32"/>
    </row>
    <row r="27" spans="2:17" x14ac:dyDescent="0.25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5"/>
    </row>
    <row r="30" spans="2:17" x14ac:dyDescent="0.25"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8"/>
    </row>
    <row r="31" spans="2:17" x14ac:dyDescent="0.25">
      <c r="B31" s="29"/>
      <c r="C31" s="125" t="s">
        <v>27</v>
      </c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11"/>
      <c r="Q31" s="32"/>
    </row>
    <row r="32" spans="2:17" x14ac:dyDescent="0.25">
      <c r="B32" s="29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39"/>
      <c r="Q32" s="32"/>
    </row>
    <row r="33" spans="2:17" x14ac:dyDescent="0.25">
      <c r="B33" s="29"/>
      <c r="C33" s="119" t="str">
        <f>+CONCATENATE("El mes con mayor crecimiento (mensual) fue ", M38,", creciendo ", FIXED(M39*100,1),"% en relación a ", L38," del mismo año. En tanto que en ",E38, " se registró una disminución de ",FIXED(E39*100,1),"% en relación a ",D38,". ")</f>
        <v xml:space="preserve">El mes con mayor crecimiento (mensual) fue Octubre, creciendo 0.8% en relación a Septiembre del mismo año. En tanto que en Febrero se registró una disminución de -1.4% en relación a Enero. </v>
      </c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09"/>
      <c r="Q33" s="32"/>
    </row>
    <row r="34" spans="2:17" x14ac:dyDescent="0.25">
      <c r="B34" s="2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09"/>
      <c r="Q34" s="32"/>
    </row>
    <row r="35" spans="2:17" x14ac:dyDescent="0.25">
      <c r="B35" s="2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32"/>
    </row>
    <row r="36" spans="2:17" x14ac:dyDescent="0.25">
      <c r="B36" s="29"/>
      <c r="C36" s="136" t="s">
        <v>24</v>
      </c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2"/>
      <c r="O36" s="2"/>
      <c r="P36" s="2"/>
      <c r="Q36" s="32"/>
    </row>
    <row r="37" spans="2:17" x14ac:dyDescent="0.25">
      <c r="B37" s="29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32"/>
    </row>
    <row r="38" spans="2:17" x14ac:dyDescent="0.25">
      <c r="B38" s="29"/>
      <c r="C38" s="43" t="s">
        <v>0</v>
      </c>
      <c r="D38" s="44" t="s">
        <v>28</v>
      </c>
      <c r="E38" s="44" t="s">
        <v>29</v>
      </c>
      <c r="F38" s="44" t="s">
        <v>30</v>
      </c>
      <c r="G38" s="44" t="s">
        <v>31</v>
      </c>
      <c r="H38" s="44" t="s">
        <v>32</v>
      </c>
      <c r="I38" s="44" t="s">
        <v>33</v>
      </c>
      <c r="J38" s="44" t="s">
        <v>34</v>
      </c>
      <c r="K38" s="44" t="s">
        <v>35</v>
      </c>
      <c r="L38" s="44" t="s">
        <v>36</v>
      </c>
      <c r="M38" s="44" t="s">
        <v>37</v>
      </c>
      <c r="N38" s="44" t="s">
        <v>38</v>
      </c>
      <c r="O38" s="44" t="s">
        <v>39</v>
      </c>
      <c r="P38" s="44" t="s">
        <v>82</v>
      </c>
      <c r="Q38" s="32"/>
    </row>
    <row r="39" spans="2:17" x14ac:dyDescent="0.25">
      <c r="B39" s="29"/>
      <c r="C39" s="51" t="s">
        <v>18</v>
      </c>
      <c r="D39" s="46">
        <v>-2.8101164191087769E-3</v>
      </c>
      <c r="E39" s="46">
        <v>-1.3848631239935627E-2</v>
      </c>
      <c r="F39" s="46">
        <v>-5.6335728282168596E-3</v>
      </c>
      <c r="G39" s="46">
        <v>-3.0380162574924485E-3</v>
      </c>
      <c r="H39" s="46">
        <v>2.8825564157468619E-3</v>
      </c>
      <c r="I39" s="46">
        <v>-1.560318633489377E-3</v>
      </c>
      <c r="J39" s="46">
        <v>6.9912814607666629E-3</v>
      </c>
      <c r="K39" s="46">
        <v>4.0022870211549044E-3</v>
      </c>
      <c r="L39" s="46">
        <v>5.7761145460462071E-3</v>
      </c>
      <c r="M39" s="46">
        <v>8.0077651055570076E-3</v>
      </c>
      <c r="N39" s="46">
        <v>6.5800032097576011E-3</v>
      </c>
      <c r="O39" s="46">
        <v>7.8922193877550839E-3</v>
      </c>
      <c r="P39" s="113">
        <v>-1.8191884837459593E-3</v>
      </c>
      <c r="Q39" s="105"/>
    </row>
    <row r="40" spans="2:17" x14ac:dyDescent="0.25">
      <c r="B40" s="29"/>
      <c r="C40" s="36" t="s">
        <v>19</v>
      </c>
      <c r="D40" s="24">
        <v>-4.2839205258881075E-3</v>
      </c>
      <c r="E40" s="24">
        <v>-2.0621615607150812E-2</v>
      </c>
      <c r="F40" s="24">
        <v>-2.5221540558963973E-2</v>
      </c>
      <c r="G40" s="24">
        <v>-2.9526029526029118E-3</v>
      </c>
      <c r="H40" s="24">
        <v>1.6365336658354934E-3</v>
      </c>
      <c r="I40" s="24">
        <v>-6.5354391970746661E-3</v>
      </c>
      <c r="J40" s="24">
        <v>1.0337536220534016E-2</v>
      </c>
      <c r="K40" s="24">
        <v>1.395240679017129E-2</v>
      </c>
      <c r="L40" s="24">
        <v>1.0014524883418696E-2</v>
      </c>
      <c r="M40" s="24">
        <v>1.2337269149258256E-2</v>
      </c>
      <c r="N40" s="24">
        <v>8.0747663551403726E-3</v>
      </c>
      <c r="O40" s="24">
        <v>8.4550915968255591E-3</v>
      </c>
      <c r="P40" s="25">
        <v>-1.3238214311981356E-3</v>
      </c>
      <c r="Q40" s="105"/>
    </row>
    <row r="41" spans="2:17" x14ac:dyDescent="0.25">
      <c r="B41" s="29"/>
      <c r="C41" s="36" t="s">
        <v>20</v>
      </c>
      <c r="D41" s="24">
        <v>-2.5155123260101053E-4</v>
      </c>
      <c r="E41" s="24">
        <v>6.7097207078758991E-4</v>
      </c>
      <c r="F41" s="24">
        <v>3.9393177436928273E-3</v>
      </c>
      <c r="G41" s="24">
        <v>7.5137752546328151E-4</v>
      </c>
      <c r="H41" s="24">
        <v>-2.5027112705433563E-4</v>
      </c>
      <c r="I41" s="24">
        <v>8.344459279037153E-4</v>
      </c>
      <c r="J41" s="24">
        <v>2.0843755210939729E-3</v>
      </c>
      <c r="K41" s="24">
        <v>2.4960479241209477E-4</v>
      </c>
      <c r="L41" s="24">
        <v>1.0813508567626418E-3</v>
      </c>
      <c r="M41" s="24">
        <v>1.1632737847944163E-3</v>
      </c>
      <c r="N41" s="24">
        <v>4.1497219686281728E-3</v>
      </c>
      <c r="O41" s="24">
        <v>0</v>
      </c>
      <c r="P41" s="25">
        <v>2.5621952227457001E-3</v>
      </c>
      <c r="Q41" s="105"/>
    </row>
    <row r="42" spans="2:17" x14ac:dyDescent="0.25">
      <c r="B42" s="29"/>
      <c r="C42" s="36" t="s">
        <v>4</v>
      </c>
      <c r="D42" s="24">
        <v>7.0083937739384705E-3</v>
      </c>
      <c r="E42" s="24">
        <v>1.6185158209935935E-4</v>
      </c>
      <c r="F42" s="24">
        <v>1.0518650376243333E-3</v>
      </c>
      <c r="G42" s="24">
        <v>-6.7895247332686592E-3</v>
      </c>
      <c r="H42" s="24">
        <v>4.0690104166674068E-4</v>
      </c>
      <c r="I42" s="24">
        <v>1.4642479459854307E-3</v>
      </c>
      <c r="J42" s="24">
        <v>2.1931605880918248E-3</v>
      </c>
      <c r="K42" s="24">
        <v>-3.6796887664127031E-2</v>
      </c>
      <c r="L42" s="24">
        <v>-8.4146751935465502E-5</v>
      </c>
      <c r="M42" s="24">
        <v>5.8907683244968645E-4</v>
      </c>
      <c r="N42" s="24">
        <v>1.9932716568545006E-2</v>
      </c>
      <c r="O42" s="24">
        <v>6.1845468788652713E-3</v>
      </c>
      <c r="P42" s="25">
        <v>5.5728569087034607E-3</v>
      </c>
      <c r="Q42" s="105"/>
    </row>
    <row r="43" spans="2:17" x14ac:dyDescent="0.25">
      <c r="B43" s="29"/>
      <c r="C43" s="36" t="s">
        <v>21</v>
      </c>
      <c r="D43" s="24">
        <v>1.4690632561356054E-3</v>
      </c>
      <c r="E43" s="24">
        <v>2.5886616619219538E-4</v>
      </c>
      <c r="F43" s="24">
        <v>4.6583850931676274E-3</v>
      </c>
      <c r="G43" s="24">
        <v>2.7477245406148931E-3</v>
      </c>
      <c r="H43" s="24">
        <v>7.7067991094370569E-4</v>
      </c>
      <c r="I43" s="24">
        <v>5.4761701035337396E-3</v>
      </c>
      <c r="J43" s="24">
        <v>2.893370776954951E-3</v>
      </c>
      <c r="K43" s="24">
        <v>-1.6122189223589656E-3</v>
      </c>
      <c r="L43" s="24">
        <v>2.3797382287948921E-3</v>
      </c>
      <c r="M43" s="24">
        <v>2.9676106494829213E-3</v>
      </c>
      <c r="N43" s="24">
        <v>1.7752979964493765E-3</v>
      </c>
      <c r="O43" s="24">
        <v>2.1940928270043347E-3</v>
      </c>
      <c r="P43" s="25">
        <v>2.1892893230042176E-3</v>
      </c>
      <c r="Q43" s="105"/>
    </row>
    <row r="44" spans="2:17" x14ac:dyDescent="0.25">
      <c r="B44" s="29"/>
      <c r="C44" s="36" t="s">
        <v>3</v>
      </c>
      <c r="D44" s="24">
        <v>8.950508950509084E-3</v>
      </c>
      <c r="E44" s="24">
        <v>3.6528091842060739E-3</v>
      </c>
      <c r="F44" s="24">
        <v>3.1195840554592014E-3</v>
      </c>
      <c r="G44" s="24">
        <v>1.1230131306150248E-3</v>
      </c>
      <c r="H44" s="24">
        <v>9.7506255932349184E-3</v>
      </c>
      <c r="I44" s="24">
        <v>3.9309519740216015E-3</v>
      </c>
      <c r="J44" s="24">
        <v>5.0221314266256645E-3</v>
      </c>
      <c r="K44" s="24">
        <v>1.4398238333193092E-3</v>
      </c>
      <c r="L44" s="24">
        <v>5.412719891745521E-3</v>
      </c>
      <c r="M44" s="24">
        <v>2.3805518169582651E-2</v>
      </c>
      <c r="N44" s="24">
        <v>4.3546134253553692E-3</v>
      </c>
      <c r="O44" s="24">
        <v>-7.3625654450248934E-4</v>
      </c>
      <c r="P44" s="25">
        <v>3.0290626279163568E-3</v>
      </c>
      <c r="Q44" s="105"/>
    </row>
    <row r="45" spans="2:17" x14ac:dyDescent="0.25">
      <c r="B45" s="29"/>
      <c r="C45" s="36" t="s">
        <v>22</v>
      </c>
      <c r="D45" s="24">
        <v>-1.9131714495952856E-2</v>
      </c>
      <c r="E45" s="24">
        <v>-3.7884471117779484E-2</v>
      </c>
      <c r="F45" s="24">
        <v>2.943469785575048E-2</v>
      </c>
      <c r="G45" s="24">
        <v>-2.755160007574331E-2</v>
      </c>
      <c r="H45" s="24">
        <v>1.2851718430532566E-2</v>
      </c>
      <c r="I45" s="24">
        <v>4.4218014034411723E-3</v>
      </c>
      <c r="J45" s="24">
        <v>1.1197243755383335E-2</v>
      </c>
      <c r="K45" s="24">
        <v>-1.8928639030853733E-2</v>
      </c>
      <c r="L45" s="24">
        <v>1.3505691684352339E-3</v>
      </c>
      <c r="M45" s="24">
        <v>3.6608863198459574E-3</v>
      </c>
      <c r="N45" s="24">
        <v>3.263582261470388E-3</v>
      </c>
      <c r="O45" s="24">
        <v>3.9513968618446249E-2</v>
      </c>
      <c r="P45" s="25">
        <v>-2.9728485964104934E-2</v>
      </c>
      <c r="Q45" s="105"/>
    </row>
    <row r="46" spans="2:17" x14ac:dyDescent="0.25">
      <c r="B46" s="29"/>
      <c r="C46" s="36" t="s">
        <v>23</v>
      </c>
      <c r="D46" s="24">
        <v>3.7119524870066201E-4</v>
      </c>
      <c r="E46" s="24">
        <v>1.2987012987013546E-3</v>
      </c>
      <c r="F46" s="24">
        <v>4.5766166388734542E-2</v>
      </c>
      <c r="G46" s="24">
        <v>-5.3153791637139403E-4</v>
      </c>
      <c r="H46" s="24">
        <v>3.8113809608226745E-3</v>
      </c>
      <c r="I46" s="24">
        <v>5.5629139072848055E-3</v>
      </c>
      <c r="J46" s="24">
        <v>0</v>
      </c>
      <c r="K46" s="24">
        <v>3.5124692658938805E-3</v>
      </c>
      <c r="L46" s="24">
        <v>0</v>
      </c>
      <c r="M46" s="24">
        <v>1.0500525026251317E-3</v>
      </c>
      <c r="N46" s="24">
        <v>-4.3706293706302635E-4</v>
      </c>
      <c r="O46" s="24">
        <v>8.7450808919919965E-5</v>
      </c>
      <c r="P46" s="25">
        <v>8.7443161944866787E-5</v>
      </c>
      <c r="Q46" s="105"/>
    </row>
    <row r="47" spans="2:17" x14ac:dyDescent="0.25">
      <c r="B47" s="29"/>
      <c r="C47" s="36" t="s">
        <v>2</v>
      </c>
      <c r="D47" s="24">
        <v>2.3796448837634099E-3</v>
      </c>
      <c r="E47" s="24">
        <v>-1.8261504747985047E-4</v>
      </c>
      <c r="F47" s="24">
        <v>1.1872146118721449E-2</v>
      </c>
      <c r="G47" s="24">
        <v>1.5072202166064974E-2</v>
      </c>
      <c r="H47" s="24">
        <v>8.3577842980349093E-3</v>
      </c>
      <c r="I47" s="24">
        <v>8.5530376510007944E-3</v>
      </c>
      <c r="J47" s="24">
        <v>1.8359853121174829E-3</v>
      </c>
      <c r="K47" s="24">
        <v>2.5307618465832959E-3</v>
      </c>
      <c r="L47" s="24">
        <v>5.2228412256272172E-4</v>
      </c>
      <c r="M47" s="24">
        <v>4.0890899599790309E-3</v>
      </c>
      <c r="N47" s="24">
        <v>1.5596568754874252E-3</v>
      </c>
      <c r="O47" s="24">
        <v>-1.7302534821361792E-4</v>
      </c>
      <c r="P47" s="24">
        <v>5.5377693172968812E-3</v>
      </c>
      <c r="Q47" s="105"/>
    </row>
    <row r="48" spans="2:17" x14ac:dyDescent="0.25">
      <c r="B48" s="29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2"/>
    </row>
    <row r="49" spans="2:17" x14ac:dyDescent="0.25"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5"/>
    </row>
    <row r="52" spans="2:17" x14ac:dyDescent="0.25"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</row>
    <row r="53" spans="2:17" x14ac:dyDescent="0.25">
      <c r="B53" s="7"/>
      <c r="C53" s="125" t="s">
        <v>50</v>
      </c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11"/>
      <c r="Q53" s="8"/>
    </row>
    <row r="54" spans="2:17" x14ac:dyDescent="0.25">
      <c r="B54" s="7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8"/>
    </row>
    <row r="55" spans="2:17" x14ac:dyDescent="0.25">
      <c r="B55" s="7"/>
      <c r="C55" s="2"/>
      <c r="D55" s="2"/>
      <c r="E55" s="2"/>
      <c r="F55" s="2"/>
      <c r="G55" s="2"/>
      <c r="H55" s="2"/>
      <c r="I55" s="136" t="s">
        <v>49</v>
      </c>
      <c r="J55" s="136"/>
      <c r="K55" s="136"/>
      <c r="L55" s="136"/>
      <c r="M55" s="136"/>
      <c r="N55" s="136"/>
      <c r="O55" s="2"/>
      <c r="P55" s="2"/>
      <c r="Q55" s="8"/>
    </row>
    <row r="56" spans="2:17" x14ac:dyDescent="0.25">
      <c r="B56" s="7"/>
      <c r="I56" s="2"/>
      <c r="J56" s="2"/>
      <c r="K56" s="52"/>
      <c r="L56" s="2"/>
      <c r="M56" s="2"/>
      <c r="N56" s="2"/>
      <c r="O56" s="2"/>
      <c r="P56" s="2"/>
      <c r="Q56" s="8"/>
    </row>
    <row r="57" spans="2:17" x14ac:dyDescent="0.25">
      <c r="B57" s="7"/>
      <c r="C57" s="119" t="str">
        <f>+CONCATENATE("Los alimentos son el principal componente de la canasta familiar. El Índice de precios al consumidor del ", I59, "  en la región tuvo un crecimiento de ", FIXED(100*M59,1),"%, en tanto los precios de ",I60, " tuvieron un crecimiento de ", FIXED(100*M60,1),"%. Por otro lado los precios por ", I64, ", disminuyeron ", FIXED(100*M64,1), "% de enero a dicembre del 2016.")</f>
        <v>Los alimentos son el principal componente de la canasta familiar. El Índice de precios al consumidor del Azúcar  en la región tuvo un crecimiento de 8.0%, en tanto los precios de Leche, quesos y huevos tuvieron un crecimiento de 4.8%. Por otro lado los precios por Combustibles, disminuyeron -0.9% de enero a dicembre del 2016.</v>
      </c>
      <c r="D57" s="119"/>
      <c r="E57" s="119"/>
      <c r="F57" s="119"/>
      <c r="G57" s="119"/>
      <c r="I57" s="53" t="s">
        <v>40</v>
      </c>
      <c r="J57" s="54"/>
      <c r="K57" s="54"/>
      <c r="L57" s="55">
        <v>2015</v>
      </c>
      <c r="M57" s="55">
        <v>2016</v>
      </c>
      <c r="N57" s="56" t="s">
        <v>48</v>
      </c>
      <c r="O57" s="2"/>
      <c r="P57" s="2"/>
      <c r="Q57" s="8"/>
    </row>
    <row r="58" spans="2:17" x14ac:dyDescent="0.25">
      <c r="B58" s="7"/>
      <c r="C58" s="119"/>
      <c r="D58" s="119"/>
      <c r="E58" s="119"/>
      <c r="F58" s="119"/>
      <c r="G58" s="119"/>
      <c r="I58" s="60" t="s">
        <v>46</v>
      </c>
      <c r="J58" s="52"/>
      <c r="K58" s="52"/>
      <c r="L58" s="40"/>
      <c r="M58" s="40"/>
      <c r="N58" s="52"/>
      <c r="O58" s="2"/>
      <c r="P58" s="2"/>
      <c r="Q58" s="8"/>
    </row>
    <row r="59" spans="2:17" x14ac:dyDescent="0.25">
      <c r="B59" s="7"/>
      <c r="C59" s="119"/>
      <c r="D59" s="119"/>
      <c r="E59" s="119"/>
      <c r="F59" s="119"/>
      <c r="G59" s="119"/>
      <c r="I59" s="62" t="s">
        <v>41</v>
      </c>
      <c r="J59" s="63"/>
      <c r="K59" s="63"/>
      <c r="L59" s="64">
        <v>0.19049360146252292</v>
      </c>
      <c r="M59" s="64">
        <v>8.0006142506142464E-2</v>
      </c>
      <c r="N59" s="65">
        <f>+(M59-L59)*100</f>
        <v>-11.048745895638046</v>
      </c>
      <c r="O59" s="2"/>
      <c r="P59" s="2"/>
      <c r="Q59" s="8"/>
    </row>
    <row r="60" spans="2:17" x14ac:dyDescent="0.25">
      <c r="B60" s="7"/>
      <c r="C60" s="119"/>
      <c r="D60" s="119"/>
      <c r="E60" s="119"/>
      <c r="F60" s="119"/>
      <c r="G60" s="119"/>
      <c r="I60" s="62" t="s">
        <v>42</v>
      </c>
      <c r="J60" s="63"/>
      <c r="K60" s="63"/>
      <c r="L60" s="64">
        <v>6.6426111202231297E-3</v>
      </c>
      <c r="M60" s="64">
        <v>4.7902240325865542E-2</v>
      </c>
      <c r="N60" s="65">
        <f t="shared" ref="N60:N65" si="0">+(M60-L60)*100</f>
        <v>4.1259629205642412</v>
      </c>
      <c r="O60" s="2"/>
      <c r="P60" s="2"/>
      <c r="Q60" s="8"/>
    </row>
    <row r="61" spans="2:17" x14ac:dyDescent="0.25">
      <c r="B61" s="7"/>
      <c r="C61" s="2"/>
      <c r="D61" s="2"/>
      <c r="E61" s="2"/>
      <c r="F61" s="2"/>
      <c r="I61" s="62" t="s">
        <v>67</v>
      </c>
      <c r="J61" s="63"/>
      <c r="K61" s="63"/>
      <c r="L61" s="64">
        <v>-6.1960031416354866E-3</v>
      </c>
      <c r="M61" s="64">
        <v>-1.563048823322799E-2</v>
      </c>
      <c r="N61" s="65">
        <f t="shared" si="0"/>
        <v>-0.94344850915925038</v>
      </c>
      <c r="O61" s="2"/>
      <c r="P61" s="2"/>
      <c r="Q61" s="8"/>
    </row>
    <row r="62" spans="2:17" x14ac:dyDescent="0.25">
      <c r="B62" s="7"/>
      <c r="C62" s="2"/>
      <c r="D62" s="2"/>
      <c r="E62" s="2"/>
      <c r="F62" s="2"/>
      <c r="I62" s="66" t="s">
        <v>43</v>
      </c>
      <c r="J62" s="67"/>
      <c r="K62" s="67"/>
      <c r="L62" s="68">
        <v>0</v>
      </c>
      <c r="M62" s="68">
        <v>9.3355481727574574E-2</v>
      </c>
      <c r="N62" s="69">
        <f t="shared" si="0"/>
        <v>9.3355481727574574</v>
      </c>
      <c r="O62" s="2"/>
      <c r="P62" s="2"/>
      <c r="Q62" s="8"/>
    </row>
    <row r="63" spans="2:17" x14ac:dyDescent="0.25">
      <c r="B63" s="7"/>
      <c r="C63" s="2"/>
      <c r="D63" s="2"/>
      <c r="E63" s="2"/>
      <c r="F63" s="2"/>
      <c r="I63" s="60" t="s">
        <v>47</v>
      </c>
      <c r="J63" s="2"/>
      <c r="K63" s="2"/>
      <c r="L63" s="2"/>
      <c r="M63" s="2"/>
      <c r="N63" s="58"/>
      <c r="O63" s="2"/>
      <c r="P63" s="2"/>
      <c r="Q63" s="8"/>
    </row>
    <row r="64" spans="2:17" x14ac:dyDescent="0.25">
      <c r="B64" s="7"/>
      <c r="C64" s="2"/>
      <c r="D64" s="2"/>
      <c r="E64" s="2"/>
      <c r="F64" s="2"/>
      <c r="I64" s="62" t="s">
        <v>44</v>
      </c>
      <c r="J64" s="63"/>
      <c r="K64" s="63"/>
      <c r="L64" s="64">
        <v>-1.2630080939251109E-2</v>
      </c>
      <c r="M64" s="64">
        <v>-8.6478695613008139E-3</v>
      </c>
      <c r="N64" s="65">
        <f t="shared" si="0"/>
        <v>0.39822113779502955</v>
      </c>
      <c r="O64" s="2"/>
      <c r="P64" s="2"/>
      <c r="Q64" s="8"/>
    </row>
    <row r="65" spans="2:17" x14ac:dyDescent="0.25">
      <c r="B65" s="7"/>
      <c r="C65" s="2"/>
      <c r="D65" s="2"/>
      <c r="E65" s="2"/>
      <c r="F65" s="2"/>
      <c r="I65" s="66" t="s">
        <v>45</v>
      </c>
      <c r="J65" s="67"/>
      <c r="K65" s="67"/>
      <c r="L65" s="68">
        <v>0.16748333199453769</v>
      </c>
      <c r="M65" s="68">
        <v>-7.0937112976468986E-2</v>
      </c>
      <c r="N65" s="69">
        <f t="shared" si="0"/>
        <v>-23.842044497100666</v>
      </c>
      <c r="O65" s="2"/>
      <c r="P65" s="2"/>
      <c r="Q65" s="8"/>
    </row>
    <row r="66" spans="2:17" x14ac:dyDescent="0.25">
      <c r="B66" s="7"/>
      <c r="C66" s="2"/>
      <c r="D66" s="2"/>
      <c r="E66" s="2"/>
      <c r="F66" s="2"/>
      <c r="I66" s="59" t="s">
        <v>52</v>
      </c>
      <c r="J66" s="2"/>
      <c r="K66" s="2"/>
      <c r="L66" s="2"/>
      <c r="M66" s="2"/>
      <c r="N66" s="2"/>
      <c r="O66" s="2"/>
      <c r="P66" s="2"/>
      <c r="Q66" s="8"/>
    </row>
    <row r="67" spans="2:17" x14ac:dyDescent="0.25">
      <c r="B67" s="7"/>
      <c r="C67" s="2"/>
      <c r="D67" s="2"/>
      <c r="E67" s="2"/>
      <c r="F67" s="2"/>
      <c r="I67" s="2"/>
      <c r="J67" s="2"/>
      <c r="K67" s="2"/>
      <c r="L67" s="2"/>
      <c r="M67" s="2"/>
      <c r="N67" s="2"/>
      <c r="O67" s="2"/>
      <c r="P67" s="2"/>
      <c r="Q67" s="8"/>
    </row>
    <row r="68" spans="2:17" x14ac:dyDescent="0.25"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1"/>
    </row>
  </sheetData>
  <mergeCells count="14">
    <mergeCell ref="C53:O53"/>
    <mergeCell ref="I55:N55"/>
    <mergeCell ref="C57:G60"/>
    <mergeCell ref="B1:Q2"/>
    <mergeCell ref="C7:O7"/>
    <mergeCell ref="D12:N12"/>
    <mergeCell ref="D14:H15"/>
    <mergeCell ref="I14:N14"/>
    <mergeCell ref="D25:N25"/>
    <mergeCell ref="C31:O31"/>
    <mergeCell ref="C33:O34"/>
    <mergeCell ref="C36:M36"/>
    <mergeCell ref="O14:O15"/>
    <mergeCell ref="C9:P1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R68"/>
  <sheetViews>
    <sheetView zoomScale="85" zoomScaleNormal="85" workbookViewId="0">
      <selection activeCell="B1" sqref="B1:Q2"/>
    </sheetView>
  </sheetViews>
  <sheetFormatPr baseColWidth="10" defaultColWidth="0" defaultRowHeight="15" x14ac:dyDescent="0.25"/>
  <cols>
    <col min="1" max="2" width="11.7109375" style="1" customWidth="1"/>
    <col min="3" max="16" width="10.7109375" style="1" customWidth="1"/>
    <col min="17" max="18" width="11.7109375" style="1" customWidth="1"/>
    <col min="19" max="16384" width="11.42578125" style="1" hidden="1"/>
  </cols>
  <sheetData>
    <row r="1" spans="2:17" ht="15" customHeight="1" x14ac:dyDescent="0.25">
      <c r="B1" s="142" t="s">
        <v>91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2:17" ht="15" customHeight="1" x14ac:dyDescent="0.25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spans="2:17" x14ac:dyDescent="0.25">
      <c r="B3" s="14" t="str">
        <f>+C7</f>
        <v>1. Variación % anual del Índice General del Precios al Consumidor, según grupos de consumo</v>
      </c>
      <c r="C3" s="15"/>
      <c r="D3" s="15"/>
      <c r="E3" s="15"/>
      <c r="F3" s="15"/>
      <c r="G3" s="15"/>
      <c r="H3" s="14"/>
      <c r="I3" s="16"/>
      <c r="J3" s="16" t="str">
        <f>+C53</f>
        <v>3. Variación del IPC de productos emblemáticos</v>
      </c>
      <c r="K3" s="16"/>
      <c r="L3" s="16"/>
      <c r="M3" s="14"/>
      <c r="N3" s="17"/>
      <c r="O3" s="17"/>
      <c r="P3" s="17"/>
      <c r="Q3" s="17"/>
    </row>
    <row r="4" spans="2:17" x14ac:dyDescent="0.25">
      <c r="B4" s="14" t="str">
        <f>+C31</f>
        <v>2. Variación % mensual del Índice General del Precios al Consumidor, según grupos de consumo</v>
      </c>
      <c r="C4" s="15"/>
      <c r="D4" s="15"/>
      <c r="E4" s="15"/>
      <c r="F4" s="15"/>
      <c r="G4" s="15"/>
      <c r="H4" s="14"/>
      <c r="I4" s="16"/>
      <c r="J4" s="16"/>
      <c r="K4" s="16"/>
      <c r="L4" s="16"/>
      <c r="M4" s="14"/>
      <c r="N4" s="17"/>
      <c r="O4" s="17"/>
      <c r="P4" s="17"/>
      <c r="Q4" s="17"/>
    </row>
    <row r="6" spans="2:17" x14ac:dyDescent="0.25"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</row>
    <row r="7" spans="2:17" x14ac:dyDescent="0.25">
      <c r="B7" s="29"/>
      <c r="C7" s="125" t="s">
        <v>26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11"/>
      <c r="Q7" s="30"/>
    </row>
    <row r="8" spans="2:17" x14ac:dyDescent="0.25">
      <c r="B8" s="2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0"/>
    </row>
    <row r="9" spans="2:17" ht="15" customHeight="1" x14ac:dyDescent="0.25">
      <c r="B9" s="29"/>
      <c r="C9" s="126" t="str">
        <f>+CONCATENATE("La variación anual de enero a diciembre 2016 en esta región registró una tasa de ",   FIXED(N16*100, 1 ), "%, impulsado por el aumento general en los precios del grupo ",D17, " que registró un incremento del ",FIXED(N17*100, 1 ), "% como principal grupo de consumo, cabe resaltar el aumento en los precios de  ", D21, " en ",FIXED(N21*100, 1 ), "%. El grupo de Alquiler de vivienda, comb. y electricidad con el de Transportes y Comunicaciones registraron caidas en sus Índices de precios.")</f>
        <v>La variación anual de enero a diciembre 2016 en esta región registró una tasa de 2.4%, impulsado por el aumento general en los precios del grupo Alimentos y bebidas que registró un incremento del 2.9% como principal grupo de consumo, cabe resaltar el aumento en los precios de  Cuidados y conservación de la salud en 1.7%. El grupo de Alquiler de vivienda, comb. y electricidad con el de Transportes y Comunicaciones registraron caidas en sus Índices de precios.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31"/>
    </row>
    <row r="10" spans="2:17" x14ac:dyDescent="0.25">
      <c r="B10" s="29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31"/>
    </row>
    <row r="11" spans="2:17" x14ac:dyDescent="0.25">
      <c r="B11" s="29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31"/>
    </row>
    <row r="12" spans="2:17" x14ac:dyDescent="0.25">
      <c r="B12" s="29"/>
      <c r="C12" s="2"/>
      <c r="D12" s="136" t="s">
        <v>25</v>
      </c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2"/>
      <c r="P12" s="2"/>
      <c r="Q12" s="32"/>
    </row>
    <row r="13" spans="2:17" x14ac:dyDescent="0.25">
      <c r="B13" s="29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32"/>
    </row>
    <row r="14" spans="2:17" x14ac:dyDescent="0.25">
      <c r="B14" s="29"/>
      <c r="C14" s="2"/>
      <c r="D14" s="127" t="s">
        <v>6</v>
      </c>
      <c r="E14" s="128"/>
      <c r="F14" s="128"/>
      <c r="G14" s="128"/>
      <c r="H14" s="129"/>
      <c r="I14" s="133" t="s">
        <v>5</v>
      </c>
      <c r="J14" s="134"/>
      <c r="K14" s="134"/>
      <c r="L14" s="134"/>
      <c r="M14" s="134"/>
      <c r="N14" s="135"/>
      <c r="O14" s="138" t="s">
        <v>81</v>
      </c>
      <c r="P14" s="2"/>
      <c r="Q14" s="32"/>
    </row>
    <row r="15" spans="2:17" x14ac:dyDescent="0.25">
      <c r="B15" s="29"/>
      <c r="C15" s="2"/>
      <c r="D15" s="130"/>
      <c r="E15" s="131"/>
      <c r="F15" s="131"/>
      <c r="G15" s="131"/>
      <c r="H15" s="132"/>
      <c r="I15" s="41">
        <v>2011</v>
      </c>
      <c r="J15" s="41">
        <v>2012</v>
      </c>
      <c r="K15" s="41">
        <v>2013</v>
      </c>
      <c r="L15" s="41">
        <v>2014</v>
      </c>
      <c r="M15" s="41">
        <v>2015</v>
      </c>
      <c r="N15" s="41">
        <v>2016</v>
      </c>
      <c r="O15" s="139"/>
      <c r="P15" s="2"/>
      <c r="Q15" s="32"/>
    </row>
    <row r="16" spans="2:17" x14ac:dyDescent="0.25">
      <c r="B16" s="29"/>
      <c r="C16" s="2"/>
      <c r="D16" s="38" t="s">
        <v>7</v>
      </c>
      <c r="E16" s="21"/>
      <c r="F16" s="21"/>
      <c r="G16" s="21"/>
      <c r="H16" s="22"/>
      <c r="I16" s="37">
        <v>3.9337273520007709E-2</v>
      </c>
      <c r="J16" s="24">
        <v>4.0645101146639329E-2</v>
      </c>
      <c r="K16" s="24">
        <v>3.2518140284869768E-2</v>
      </c>
      <c r="L16" s="24">
        <v>3.9389207010237737E-2</v>
      </c>
      <c r="M16" s="24">
        <v>4.2404006677796424E-2</v>
      </c>
      <c r="N16" s="24">
        <v>2.4263292761050659E-2</v>
      </c>
      <c r="O16" s="113">
        <v>1.421537484116886E-2</v>
      </c>
      <c r="P16" s="2"/>
      <c r="Q16" s="32"/>
    </row>
    <row r="17" spans="2:17" x14ac:dyDescent="0.25">
      <c r="B17" s="29"/>
      <c r="C17" s="2"/>
      <c r="D17" s="42" t="s">
        <v>8</v>
      </c>
      <c r="E17" s="21"/>
      <c r="F17" s="21"/>
      <c r="G17" s="21"/>
      <c r="H17" s="22"/>
      <c r="I17" s="25">
        <v>4.8388648388648425E-2</v>
      </c>
      <c r="J17" s="25">
        <v>5.7900532207744604E-2</v>
      </c>
      <c r="K17" s="25">
        <v>3.4001214329083096E-2</v>
      </c>
      <c r="L17" s="25">
        <v>3.523194362889015E-2</v>
      </c>
      <c r="M17" s="25">
        <v>4.7321935013370009E-2</v>
      </c>
      <c r="N17" s="25">
        <v>2.9323017408123819E-2</v>
      </c>
      <c r="O17" s="25">
        <v>1.6807367613200341E-2</v>
      </c>
      <c r="P17" s="2"/>
      <c r="Q17" s="32"/>
    </row>
    <row r="18" spans="2:17" x14ac:dyDescent="0.25">
      <c r="B18" s="29"/>
      <c r="C18" s="2"/>
      <c r="D18" s="42" t="s">
        <v>9</v>
      </c>
      <c r="E18" s="21"/>
      <c r="F18" s="21"/>
      <c r="G18" s="21"/>
      <c r="H18" s="22"/>
      <c r="I18" s="25">
        <v>5.8474495167001539E-2</v>
      </c>
      <c r="J18" s="25">
        <v>4.3218806509945695E-2</v>
      </c>
      <c r="K18" s="25">
        <v>3.0854567516034104E-2</v>
      </c>
      <c r="L18" s="25">
        <v>2.816546157726596E-2</v>
      </c>
      <c r="M18" s="25">
        <v>3.55711832529233E-2</v>
      </c>
      <c r="N18" s="25">
        <v>1.2950094756790875E-2</v>
      </c>
      <c r="O18" s="25">
        <v>1.4454976303317713E-2</v>
      </c>
      <c r="P18" s="2"/>
      <c r="Q18" s="32"/>
    </row>
    <row r="19" spans="2:17" x14ac:dyDescent="0.25">
      <c r="B19" s="29"/>
      <c r="C19" s="2"/>
      <c r="D19" s="42" t="s">
        <v>13</v>
      </c>
      <c r="E19" s="21"/>
      <c r="F19" s="21"/>
      <c r="G19" s="21"/>
      <c r="H19" s="22"/>
      <c r="I19" s="25">
        <v>3.320039880358916E-2</v>
      </c>
      <c r="J19" s="25">
        <v>1.4860561613432521E-2</v>
      </c>
      <c r="K19" s="25">
        <v>7.0837691356850918E-2</v>
      </c>
      <c r="L19" s="25">
        <v>2.7437400106552934E-2</v>
      </c>
      <c r="M19" s="25">
        <v>5.5310690519402073E-2</v>
      </c>
      <c r="N19" s="25">
        <v>-8.5169109819016597E-3</v>
      </c>
      <c r="O19" s="25">
        <v>-1.7280545189031438E-2</v>
      </c>
      <c r="P19" s="2"/>
      <c r="Q19" s="32"/>
    </row>
    <row r="20" spans="2:17" x14ac:dyDescent="0.25">
      <c r="B20" s="29"/>
      <c r="C20" s="2"/>
      <c r="D20" s="42" t="s">
        <v>14</v>
      </c>
      <c r="E20" s="21"/>
      <c r="F20" s="21"/>
      <c r="G20" s="21"/>
      <c r="H20" s="22"/>
      <c r="I20" s="25">
        <v>1.6729890088512889E-2</v>
      </c>
      <c r="J20" s="25">
        <v>1.1097292643260204E-2</v>
      </c>
      <c r="K20" s="25">
        <v>1.7030939540164658E-2</v>
      </c>
      <c r="L20" s="25">
        <v>2.0746115917759766E-2</v>
      </c>
      <c r="M20" s="25">
        <v>1.8592781625957011E-2</v>
      </c>
      <c r="N20" s="25">
        <v>5.0644237652111679E-2</v>
      </c>
      <c r="O20" s="25">
        <v>5.1009469358584969E-2</v>
      </c>
      <c r="P20" s="2"/>
      <c r="Q20" s="32"/>
    </row>
    <row r="21" spans="2:17" x14ac:dyDescent="0.25">
      <c r="B21" s="29"/>
      <c r="C21" s="2"/>
      <c r="D21" s="42" t="s">
        <v>10</v>
      </c>
      <c r="E21" s="21"/>
      <c r="F21" s="21"/>
      <c r="G21" s="21"/>
      <c r="H21" s="22"/>
      <c r="I21" s="25">
        <v>2.7966101694915313E-2</v>
      </c>
      <c r="J21" s="25">
        <v>3.2884492076577843E-2</v>
      </c>
      <c r="K21" s="25">
        <v>2.5097552323519068E-2</v>
      </c>
      <c r="L21" s="25">
        <v>4.6111255298901366E-2</v>
      </c>
      <c r="M21" s="25">
        <v>3.1591134634469054E-2</v>
      </c>
      <c r="N21" s="25">
        <v>1.7075517075517244E-2</v>
      </c>
      <c r="O21" s="25">
        <v>2.0679705033664675E-2</v>
      </c>
      <c r="P21" s="2"/>
      <c r="Q21" s="32"/>
    </row>
    <row r="22" spans="2:17" x14ac:dyDescent="0.25">
      <c r="B22" s="29"/>
      <c r="C22" s="2"/>
      <c r="D22" s="42" t="s">
        <v>11</v>
      </c>
      <c r="E22" s="21"/>
      <c r="F22" s="21"/>
      <c r="G22" s="21"/>
      <c r="H22" s="22"/>
      <c r="I22" s="25">
        <v>2.6696655583805962E-2</v>
      </c>
      <c r="J22" s="25">
        <v>2.7050195256691056E-2</v>
      </c>
      <c r="K22" s="25">
        <v>1.5209125475285079E-2</v>
      </c>
      <c r="L22" s="25">
        <v>8.3310496026308689E-2</v>
      </c>
      <c r="M22" s="25">
        <v>2.7068049582595455E-2</v>
      </c>
      <c r="N22" s="25">
        <v>-1.3957307060755375E-2</v>
      </c>
      <c r="O22" s="25">
        <v>-3.2123017470413018E-2</v>
      </c>
      <c r="P22" s="2"/>
      <c r="Q22" s="32"/>
    </row>
    <row r="23" spans="2:17" x14ac:dyDescent="0.25">
      <c r="B23" s="29"/>
      <c r="C23" s="2"/>
      <c r="D23" s="42" t="s">
        <v>15</v>
      </c>
      <c r="E23" s="21"/>
      <c r="F23" s="21"/>
      <c r="G23" s="21"/>
      <c r="H23" s="22"/>
      <c r="I23" s="25">
        <v>2.3790875269238176E-2</v>
      </c>
      <c r="J23" s="25">
        <v>1.8839055178349495E-2</v>
      </c>
      <c r="K23" s="25">
        <v>3.3977848695325497E-2</v>
      </c>
      <c r="L23" s="25">
        <v>3.1136528685548281E-2</v>
      </c>
      <c r="M23" s="25">
        <v>5.845584998679465E-2</v>
      </c>
      <c r="N23" s="25">
        <v>5.2233219662313868E-2</v>
      </c>
      <c r="O23" s="25">
        <v>4.3966015012785631E-2</v>
      </c>
      <c r="P23" s="2"/>
      <c r="Q23" s="32"/>
    </row>
    <row r="24" spans="2:17" x14ac:dyDescent="0.25">
      <c r="B24" s="29"/>
      <c r="C24" s="2"/>
      <c r="D24" s="42" t="s">
        <v>12</v>
      </c>
      <c r="E24" s="21"/>
      <c r="F24" s="21"/>
      <c r="G24" s="21"/>
      <c r="I24" s="24">
        <v>3.6983110075713421E-2</v>
      </c>
      <c r="J24" s="24">
        <v>3.098380604699047E-2</v>
      </c>
      <c r="K24" s="24">
        <v>2.9871073179589702E-2</v>
      </c>
      <c r="L24" s="24">
        <v>2.8828352287754599E-2</v>
      </c>
      <c r="M24" s="24">
        <v>2.2879177377892024E-2</v>
      </c>
      <c r="N24" s="24">
        <v>5.4033676803216801E-2</v>
      </c>
      <c r="O24" s="24">
        <v>5.3468329010124771E-2</v>
      </c>
      <c r="P24" s="2"/>
      <c r="Q24" s="32"/>
    </row>
    <row r="25" spans="2:17" x14ac:dyDescent="0.25">
      <c r="B25" s="29"/>
      <c r="C25" s="2"/>
      <c r="D25" s="124" t="s">
        <v>16</v>
      </c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2"/>
      <c r="P25" s="2"/>
      <c r="Q25" s="32"/>
    </row>
    <row r="26" spans="2:17" x14ac:dyDescent="0.25">
      <c r="B26" s="2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32"/>
    </row>
    <row r="27" spans="2:17" x14ac:dyDescent="0.25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5"/>
    </row>
    <row r="30" spans="2:17" x14ac:dyDescent="0.25"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8"/>
    </row>
    <row r="31" spans="2:17" x14ac:dyDescent="0.25">
      <c r="B31" s="29"/>
      <c r="C31" s="125" t="s">
        <v>27</v>
      </c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11"/>
      <c r="Q31" s="32"/>
    </row>
    <row r="32" spans="2:17" x14ac:dyDescent="0.25">
      <c r="B32" s="2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2"/>
    </row>
    <row r="33" spans="2:17" x14ac:dyDescent="0.25">
      <c r="B33" s="29"/>
      <c r="C33" s="119" t="str">
        <f>+CONCATENATE("El mes con mayor crecimiento (mensual) fue ", D38,", creciendo ", FIXED(D39*100,1),"% en relación a ", O38," del año anterior. En tanto que en ",E38, " se registró una disminución de ",FIXED(E39*100,1),"% en relación a ",D38,". ")</f>
        <v xml:space="preserve">El mes con mayor crecimiento (mensual) fue Enero, creciendo 0.8% en relación a Diciembre del año anterior. En tanto que en Febrero se registró una disminución de -1.1% en relación a Enero. </v>
      </c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09"/>
      <c r="Q33" s="32"/>
    </row>
    <row r="34" spans="2:17" x14ac:dyDescent="0.25">
      <c r="B34" s="2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09"/>
      <c r="Q34" s="32"/>
    </row>
    <row r="35" spans="2:17" x14ac:dyDescent="0.25">
      <c r="B35" s="2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32"/>
    </row>
    <row r="36" spans="2:17" x14ac:dyDescent="0.25">
      <c r="B36" s="29"/>
      <c r="C36" s="136" t="s">
        <v>24</v>
      </c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2"/>
      <c r="O36" s="2"/>
      <c r="P36" s="2"/>
      <c r="Q36" s="32"/>
    </row>
    <row r="37" spans="2:17" x14ac:dyDescent="0.25">
      <c r="B37" s="29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32"/>
    </row>
    <row r="38" spans="2:17" x14ac:dyDescent="0.25">
      <c r="B38" s="29"/>
      <c r="C38" s="43" t="s">
        <v>0</v>
      </c>
      <c r="D38" s="44" t="s">
        <v>28</v>
      </c>
      <c r="E38" s="44" t="s">
        <v>29</v>
      </c>
      <c r="F38" s="44" t="s">
        <v>30</v>
      </c>
      <c r="G38" s="44" t="s">
        <v>31</v>
      </c>
      <c r="H38" s="44" t="s">
        <v>32</v>
      </c>
      <c r="I38" s="44" t="s">
        <v>33</v>
      </c>
      <c r="J38" s="44" t="s">
        <v>34</v>
      </c>
      <c r="K38" s="44" t="s">
        <v>35</v>
      </c>
      <c r="L38" s="44" t="s">
        <v>36</v>
      </c>
      <c r="M38" s="44" t="s">
        <v>37</v>
      </c>
      <c r="N38" s="44" t="s">
        <v>38</v>
      </c>
      <c r="O38" s="44" t="s">
        <v>39</v>
      </c>
      <c r="P38" s="44" t="s">
        <v>82</v>
      </c>
      <c r="Q38" s="32"/>
    </row>
    <row r="39" spans="2:17" x14ac:dyDescent="0.25">
      <c r="B39" s="29"/>
      <c r="C39" s="51" t="s">
        <v>18</v>
      </c>
      <c r="D39" s="46">
        <v>8.3279948750800692E-3</v>
      </c>
      <c r="E39" s="46">
        <v>-1.0800508259212194E-2</v>
      </c>
      <c r="F39" s="46">
        <v>-1.6056518946694354E-4</v>
      </c>
      <c r="G39" s="46">
        <v>1.5256142604784806E-3</v>
      </c>
      <c r="H39" s="46">
        <v>-1.3629439589513126E-3</v>
      </c>
      <c r="I39" s="46">
        <v>1.2845215157353262E-3</v>
      </c>
      <c r="J39" s="46">
        <v>3.8486209108403724E-3</v>
      </c>
      <c r="K39" s="46">
        <v>4.3130990415334303E-3</v>
      </c>
      <c r="L39" s="46">
        <v>9.9411484014633178E-3</v>
      </c>
      <c r="M39" s="46">
        <v>4.3310496889519268E-3</v>
      </c>
      <c r="N39" s="46">
        <v>1.0192880664889881E-3</v>
      </c>
      <c r="O39" s="46">
        <v>1.8798464792042502E-3</v>
      </c>
      <c r="P39" s="113">
        <v>-1.5635994058322833E-3</v>
      </c>
      <c r="Q39" s="105"/>
    </row>
    <row r="40" spans="2:17" x14ac:dyDescent="0.25">
      <c r="B40" s="29"/>
      <c r="C40" s="36" t="s">
        <v>19</v>
      </c>
      <c r="D40" s="24">
        <v>8.1237911025144882E-3</v>
      </c>
      <c r="E40" s="24">
        <v>-1.4888718342287E-2</v>
      </c>
      <c r="F40" s="24">
        <v>-8.3359301963229493E-3</v>
      </c>
      <c r="G40" s="24">
        <v>1.649776101814604E-3</v>
      </c>
      <c r="H40" s="24">
        <v>-1.5686274509804088E-3</v>
      </c>
      <c r="I40" s="24">
        <v>-1.2568735271013542E-3</v>
      </c>
      <c r="J40" s="24">
        <v>6.6855434953594362E-3</v>
      </c>
      <c r="K40" s="24">
        <v>1.4688647550590073E-2</v>
      </c>
      <c r="L40" s="24">
        <v>1.9866019866019657E-2</v>
      </c>
      <c r="M40" s="24">
        <v>6.1910154775388637E-3</v>
      </c>
      <c r="N40" s="24">
        <v>-7.5035641929932506E-4</v>
      </c>
      <c r="O40" s="24">
        <v>-9.7619583990382619E-4</v>
      </c>
      <c r="P40" s="25">
        <v>-4.1340950090197337E-3</v>
      </c>
      <c r="Q40" s="105"/>
    </row>
    <row r="41" spans="2:17" x14ac:dyDescent="0.25">
      <c r="B41" s="29"/>
      <c r="C41" s="36" t="s">
        <v>20</v>
      </c>
      <c r="D41" s="24">
        <v>-3.1585596967786955E-4</v>
      </c>
      <c r="E41" s="24">
        <v>5.5292259083739026E-4</v>
      </c>
      <c r="F41" s="24">
        <v>7.894529091339697E-3</v>
      </c>
      <c r="G41" s="24">
        <v>2.8980966554397192E-3</v>
      </c>
      <c r="H41" s="24">
        <v>6.248047485162278E-4</v>
      </c>
      <c r="I41" s="24">
        <v>4.6831095847643667E-4</v>
      </c>
      <c r="J41" s="24">
        <v>9.3618349196455952E-4</v>
      </c>
      <c r="K41" s="24">
        <v>7.7942322681212595E-4</v>
      </c>
      <c r="L41" s="24">
        <v>5.4517133956388797E-4</v>
      </c>
      <c r="M41" s="24">
        <v>-4.6703510547208005E-4</v>
      </c>
      <c r="N41" s="24">
        <v>-1.0902577680864667E-3</v>
      </c>
      <c r="O41" s="24">
        <v>7.7960551960742919E-5</v>
      </c>
      <c r="P41" s="25">
        <v>1.1693171188027485E-3</v>
      </c>
      <c r="Q41" s="105"/>
    </row>
    <row r="42" spans="2:17" x14ac:dyDescent="0.25">
      <c r="B42" s="29"/>
      <c r="C42" s="36" t="s">
        <v>4</v>
      </c>
      <c r="D42" s="24">
        <v>9.417738104987361E-3</v>
      </c>
      <c r="E42" s="24">
        <v>4.2187246470875017E-3</v>
      </c>
      <c r="F42" s="24">
        <v>1.4541929229276995E-3</v>
      </c>
      <c r="G42" s="24">
        <v>-1.1132623426911903E-2</v>
      </c>
      <c r="H42" s="24">
        <v>-2.855278185674659E-3</v>
      </c>
      <c r="I42" s="24">
        <v>2.3725762905997261E-3</v>
      </c>
      <c r="J42" s="24">
        <v>1.2242899118510842E-3</v>
      </c>
      <c r="K42" s="24">
        <v>-3.7091383386321009E-2</v>
      </c>
      <c r="L42" s="24">
        <v>6.772773450727243E-4</v>
      </c>
      <c r="M42" s="24">
        <v>2.9610829103214886E-3</v>
      </c>
      <c r="N42" s="24">
        <v>1.9822859552931282E-2</v>
      </c>
      <c r="O42" s="24">
        <v>1.4061207609594728E-3</v>
      </c>
      <c r="P42" s="25">
        <v>4.9558106880320807E-4</v>
      </c>
      <c r="Q42" s="105"/>
    </row>
    <row r="43" spans="2:17" x14ac:dyDescent="0.25">
      <c r="B43" s="29"/>
      <c r="C43" s="36" t="s">
        <v>21</v>
      </c>
      <c r="D43" s="24">
        <v>1.610594130279086E-3</v>
      </c>
      <c r="E43" s="24">
        <v>2.9480078613541849E-3</v>
      </c>
      <c r="F43" s="24">
        <v>6.2349692705088167E-4</v>
      </c>
      <c r="G43" s="24">
        <v>3.4716040591062924E-3</v>
      </c>
      <c r="H43" s="24">
        <v>8.7820455956710841E-3</v>
      </c>
      <c r="I43" s="24">
        <v>5.1881814984171548E-3</v>
      </c>
      <c r="J43" s="24">
        <v>8.8356224302335029E-3</v>
      </c>
      <c r="K43" s="24">
        <v>3.0350329517863095E-3</v>
      </c>
      <c r="L43" s="24">
        <v>1.8155096394916193E-3</v>
      </c>
      <c r="M43" s="24">
        <v>8.1118398343114073E-3</v>
      </c>
      <c r="N43" s="24">
        <v>2.7392569765452013E-3</v>
      </c>
      <c r="O43" s="24">
        <v>2.3903022024927001E-3</v>
      </c>
      <c r="P43" s="25">
        <v>1.958780446261299E-3</v>
      </c>
      <c r="Q43" s="105"/>
    </row>
    <row r="44" spans="2:17" x14ac:dyDescent="0.25">
      <c r="B44" s="29"/>
      <c r="C44" s="36" t="s">
        <v>3</v>
      </c>
      <c r="D44" s="24">
        <v>1.6033349366684213E-4</v>
      </c>
      <c r="E44" s="24">
        <v>4.809233728759077E-3</v>
      </c>
      <c r="F44" s="24">
        <v>2.7919591576259783E-3</v>
      </c>
      <c r="G44" s="24">
        <v>8.7502983056242378E-4</v>
      </c>
      <c r="H44" s="24">
        <v>-1.5895724050229987E-4</v>
      </c>
      <c r="I44" s="24">
        <v>2.6232114467408252E-3</v>
      </c>
      <c r="J44" s="24">
        <v>0</v>
      </c>
      <c r="K44" s="24">
        <v>-3.1713311662562305E-4</v>
      </c>
      <c r="L44" s="24">
        <v>4.2033468157665066E-3</v>
      </c>
      <c r="M44" s="24">
        <v>0</v>
      </c>
      <c r="N44" s="24">
        <v>1.1056705101879505E-3</v>
      </c>
      <c r="O44" s="24">
        <v>8.6778163458500757E-4</v>
      </c>
      <c r="P44" s="25">
        <v>3.7045794908172613E-3</v>
      </c>
      <c r="Q44" s="105"/>
    </row>
    <row r="45" spans="2:17" x14ac:dyDescent="0.25">
      <c r="B45" s="29"/>
      <c r="C45" s="36" t="s">
        <v>22</v>
      </c>
      <c r="D45" s="24">
        <v>1.978653530377672E-2</v>
      </c>
      <c r="E45" s="24">
        <v>-3.4135737863296045E-2</v>
      </c>
      <c r="F45" s="24">
        <v>1.166958406268348E-3</v>
      </c>
      <c r="G45" s="24">
        <v>-6.4940471234701258E-3</v>
      </c>
      <c r="H45" s="24">
        <v>-9.3857370317607103E-3</v>
      </c>
      <c r="I45" s="24">
        <v>4.9065222908384332E-3</v>
      </c>
      <c r="J45" s="24">
        <v>3.3672868086531693E-4</v>
      </c>
      <c r="K45" s="24">
        <v>-5.1333838256332198E-3</v>
      </c>
      <c r="L45" s="24">
        <v>-1.2688208424971315E-3</v>
      </c>
      <c r="M45" s="24">
        <v>3.641907343101547E-3</v>
      </c>
      <c r="N45" s="24">
        <v>-5.9071729957804742E-4</v>
      </c>
      <c r="O45" s="24">
        <v>1.4101156801485937E-2</v>
      </c>
      <c r="P45" s="25">
        <v>9.9916736053295985E-4</v>
      </c>
      <c r="Q45" s="105"/>
    </row>
    <row r="46" spans="2:17" x14ac:dyDescent="0.25">
      <c r="B46" s="29"/>
      <c r="C46" s="36" t="s">
        <v>23</v>
      </c>
      <c r="D46" s="24">
        <v>8.3173916659735614E-3</v>
      </c>
      <c r="E46" s="24">
        <v>3.3820011548295614E-3</v>
      </c>
      <c r="F46" s="24">
        <v>2.4251890825386369E-2</v>
      </c>
      <c r="G46" s="24">
        <v>1.5651336383337267E-2</v>
      </c>
      <c r="H46" s="24">
        <v>-7.902639481593976E-5</v>
      </c>
      <c r="I46" s="24">
        <v>1.1064569667271762E-3</v>
      </c>
      <c r="J46" s="24">
        <v>0</v>
      </c>
      <c r="K46" s="24">
        <v>-6.3156232730721129E-4</v>
      </c>
      <c r="L46" s="24">
        <v>-1.5799036258801191E-4</v>
      </c>
      <c r="M46" s="24">
        <v>-7.9007663743357881E-5</v>
      </c>
      <c r="N46" s="24">
        <v>-1.5012642225031847E-3</v>
      </c>
      <c r="O46" s="24">
        <v>1.1078578776608783E-3</v>
      </c>
      <c r="P46" s="25">
        <v>3.9522567385974483E-4</v>
      </c>
      <c r="Q46" s="105"/>
    </row>
    <row r="47" spans="2:17" x14ac:dyDescent="0.25">
      <c r="B47" s="29"/>
      <c r="C47" s="36" t="s">
        <v>2</v>
      </c>
      <c r="D47" s="24">
        <v>1.1728239926278583E-3</v>
      </c>
      <c r="E47" s="24">
        <v>5.8572504392939706E-4</v>
      </c>
      <c r="F47" s="24">
        <v>2.9269108546581268E-3</v>
      </c>
      <c r="G47" s="24">
        <v>3.9189527224214871E-3</v>
      </c>
      <c r="H47" s="24">
        <v>7.8073089700996245E-3</v>
      </c>
      <c r="I47" s="24">
        <v>1.0136805670017957E-2</v>
      </c>
      <c r="J47" s="24">
        <v>4.0793016235629587E-4</v>
      </c>
      <c r="K47" s="24">
        <v>1.0112542815201353E-2</v>
      </c>
      <c r="L47" s="24">
        <v>4.7634425964799831E-3</v>
      </c>
      <c r="M47" s="24">
        <v>6.1068702290074661E-3</v>
      </c>
      <c r="N47" s="24">
        <v>2.6355722386390834E-3</v>
      </c>
      <c r="O47" s="24">
        <v>2.2303648239603291E-3</v>
      </c>
      <c r="P47" s="24">
        <v>6.3582896200942152E-4</v>
      </c>
      <c r="Q47" s="105"/>
    </row>
    <row r="48" spans="2:17" x14ac:dyDescent="0.25">
      <c r="B48" s="29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2"/>
    </row>
    <row r="49" spans="2:17" x14ac:dyDescent="0.25"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5"/>
    </row>
    <row r="52" spans="2:17" x14ac:dyDescent="0.25"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</row>
    <row r="53" spans="2:17" x14ac:dyDescent="0.25">
      <c r="B53" s="7"/>
      <c r="C53" s="125" t="s">
        <v>50</v>
      </c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11"/>
      <c r="Q53" s="8"/>
    </row>
    <row r="54" spans="2:17" x14ac:dyDescent="0.25">
      <c r="B54" s="7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8"/>
    </row>
    <row r="55" spans="2:17" x14ac:dyDescent="0.25">
      <c r="B55" s="7"/>
      <c r="C55" s="2"/>
      <c r="D55" s="2"/>
      <c r="E55" s="2"/>
      <c r="F55" s="2"/>
      <c r="G55" s="2"/>
      <c r="H55" s="2"/>
      <c r="I55" s="136" t="s">
        <v>49</v>
      </c>
      <c r="J55" s="136"/>
      <c r="K55" s="136"/>
      <c r="L55" s="136"/>
      <c r="M55" s="136"/>
      <c r="N55" s="136"/>
      <c r="O55" s="2"/>
      <c r="P55" s="2"/>
      <c r="Q55" s="8"/>
    </row>
    <row r="56" spans="2:17" x14ac:dyDescent="0.25">
      <c r="B56" s="7"/>
      <c r="I56" s="2"/>
      <c r="J56" s="2"/>
      <c r="K56" s="52"/>
      <c r="L56" s="2"/>
      <c r="M56" s="2"/>
      <c r="N56" s="2"/>
      <c r="O56" s="2"/>
      <c r="P56" s="2"/>
      <c r="Q56" s="8"/>
    </row>
    <row r="57" spans="2:17" x14ac:dyDescent="0.25">
      <c r="B57" s="7"/>
      <c r="C57" s="119" t="str">
        <f>+CONCATENATE("Los alimentos son el principal componente de la canasta familiar. El Índice de precios al consumidor del ", I59, "  en la región tuvo un crecimiento de ", FIXED(100*M59,1),"%, en tanto los precios de ",I60, " tuvieron un crecimiento de ", FIXED(100*M60,1),"%. Por otro lado los precios por ", I64, ", aumentaron ", FIXED(100*M64,1), "% de enero a dicembre del 2016.")</f>
        <v>Los alimentos son el principal componente de la canasta familiar. El Índice de precios al consumidor del Azúcar  en la región tuvo un crecimiento de 12.9%, en tanto los precios de Leche, quesos y huevos tuvieron un crecimiento de 4.5%. Por otro lado los precios por Combustibles, aumentaron 0.1% de enero a dicembre del 2016.</v>
      </c>
      <c r="D57" s="119"/>
      <c r="E57" s="119"/>
      <c r="F57" s="119"/>
      <c r="G57" s="119"/>
      <c r="I57" s="53" t="s">
        <v>40</v>
      </c>
      <c r="J57" s="54"/>
      <c r="K57" s="54"/>
      <c r="L57" s="55">
        <v>2015</v>
      </c>
      <c r="M57" s="55">
        <v>2016</v>
      </c>
      <c r="N57" s="56" t="s">
        <v>48</v>
      </c>
      <c r="O57" s="2"/>
      <c r="P57" s="2"/>
      <c r="Q57" s="8"/>
    </row>
    <row r="58" spans="2:17" x14ac:dyDescent="0.25">
      <c r="B58" s="7"/>
      <c r="C58" s="119"/>
      <c r="D58" s="119"/>
      <c r="E58" s="119"/>
      <c r="F58" s="119"/>
      <c r="G58" s="119"/>
      <c r="I58" s="60" t="s">
        <v>46</v>
      </c>
      <c r="J58" s="52"/>
      <c r="K58" s="52"/>
      <c r="L58" s="104"/>
      <c r="M58" s="104"/>
      <c r="N58" s="52"/>
      <c r="O58" s="2"/>
      <c r="P58" s="2"/>
      <c r="Q58" s="8"/>
    </row>
    <row r="59" spans="2:17" x14ac:dyDescent="0.25">
      <c r="B59" s="7"/>
      <c r="C59" s="119"/>
      <c r="D59" s="119"/>
      <c r="E59" s="119"/>
      <c r="F59" s="119"/>
      <c r="G59" s="119"/>
      <c r="I59" s="62" t="s">
        <v>41</v>
      </c>
      <c r="J59" s="63"/>
      <c r="K59" s="63"/>
      <c r="L59" s="64">
        <v>0.20005465974309922</v>
      </c>
      <c r="M59" s="64">
        <v>0.12912776132999326</v>
      </c>
      <c r="N59" s="65">
        <f>+(M59-L59)*100</f>
        <v>-7.0926898413105954</v>
      </c>
      <c r="O59" s="2"/>
      <c r="P59" s="2"/>
      <c r="Q59" s="8"/>
    </row>
    <row r="60" spans="2:17" x14ac:dyDescent="0.25">
      <c r="B60" s="7"/>
      <c r="C60" s="119"/>
      <c r="D60" s="119"/>
      <c r="E60" s="119"/>
      <c r="F60" s="119"/>
      <c r="G60" s="119"/>
      <c r="I60" s="62" t="s">
        <v>42</v>
      </c>
      <c r="J60" s="63"/>
      <c r="K60" s="63"/>
      <c r="L60" s="64">
        <v>-1.6854879487604446E-4</v>
      </c>
      <c r="M60" s="64">
        <v>4.5178691840863205E-2</v>
      </c>
      <c r="N60" s="65">
        <f t="shared" ref="N60:N65" si="0">+(M60-L60)*100</f>
        <v>4.5347240635739254</v>
      </c>
      <c r="O60" s="2"/>
      <c r="P60" s="2"/>
      <c r="Q60" s="8"/>
    </row>
    <row r="61" spans="2:17" x14ac:dyDescent="0.25">
      <c r="B61" s="7"/>
      <c r="C61" s="2"/>
      <c r="D61" s="2"/>
      <c r="E61" s="2"/>
      <c r="F61" s="2"/>
      <c r="I61" s="62" t="s">
        <v>67</v>
      </c>
      <c r="J61" s="63"/>
      <c r="K61" s="63"/>
      <c r="L61" s="64">
        <v>-2.0722106596688161E-2</v>
      </c>
      <c r="M61" s="64">
        <v>2.014415080391796E-2</v>
      </c>
      <c r="N61" s="65">
        <f t="shared" si="0"/>
        <v>4.0866257400606116</v>
      </c>
      <c r="O61" s="2"/>
      <c r="P61" s="2"/>
      <c r="Q61" s="8"/>
    </row>
    <row r="62" spans="2:17" x14ac:dyDescent="0.25">
      <c r="B62" s="7"/>
      <c r="C62" s="2"/>
      <c r="D62" s="2"/>
      <c r="E62" s="2"/>
      <c r="F62" s="2"/>
      <c r="I62" s="66" t="s">
        <v>43</v>
      </c>
      <c r="J62" s="67"/>
      <c r="K62" s="67"/>
      <c r="L62" s="68">
        <v>7.4584515605999879E-3</v>
      </c>
      <c r="M62" s="68">
        <v>2.0037016174458966E-2</v>
      </c>
      <c r="N62" s="69">
        <f t="shared" si="0"/>
        <v>1.2578564613858978</v>
      </c>
      <c r="O62" s="2"/>
      <c r="P62" s="2"/>
      <c r="Q62" s="8"/>
    </row>
    <row r="63" spans="2:17" x14ac:dyDescent="0.25">
      <c r="B63" s="7"/>
      <c r="C63" s="2"/>
      <c r="D63" s="2"/>
      <c r="E63" s="2"/>
      <c r="F63" s="2"/>
      <c r="I63" s="60" t="s">
        <v>47</v>
      </c>
      <c r="J63" s="2"/>
      <c r="K63" s="2"/>
      <c r="L63" s="2"/>
      <c r="M63" s="2"/>
      <c r="N63" s="58"/>
      <c r="O63" s="2"/>
      <c r="P63" s="2"/>
      <c r="Q63" s="8"/>
    </row>
    <row r="64" spans="2:17" x14ac:dyDescent="0.25">
      <c r="B64" s="7"/>
      <c r="C64" s="2"/>
      <c r="D64" s="2"/>
      <c r="E64" s="2"/>
      <c r="F64" s="2"/>
      <c r="I64" s="62" t="s">
        <v>44</v>
      </c>
      <c r="J64" s="63"/>
      <c r="K64" s="63"/>
      <c r="L64" s="64">
        <v>-5.0081189641910995E-2</v>
      </c>
      <c r="M64" s="64">
        <v>8.0971659919026884E-4</v>
      </c>
      <c r="N64" s="65">
        <f t="shared" si="0"/>
        <v>5.0890906241101259</v>
      </c>
      <c r="O64" s="2"/>
      <c r="P64" s="2"/>
      <c r="Q64" s="8"/>
    </row>
    <row r="65" spans="2:17" x14ac:dyDescent="0.25">
      <c r="B65" s="7"/>
      <c r="C65" s="2"/>
      <c r="D65" s="2"/>
      <c r="E65" s="2"/>
      <c r="F65" s="2"/>
      <c r="I65" s="66" t="s">
        <v>45</v>
      </c>
      <c r="J65" s="67"/>
      <c r="K65" s="67"/>
      <c r="L65" s="68">
        <v>0.19573847524912913</v>
      </c>
      <c r="M65" s="68">
        <v>-6.2673622874178436E-2</v>
      </c>
      <c r="N65" s="69">
        <f t="shared" si="0"/>
        <v>-25.841209812330757</v>
      </c>
      <c r="O65" s="2"/>
      <c r="P65" s="2"/>
      <c r="Q65" s="8"/>
    </row>
    <row r="66" spans="2:17" x14ac:dyDescent="0.25">
      <c r="B66" s="7"/>
      <c r="C66" s="2"/>
      <c r="D66" s="2"/>
      <c r="E66" s="2"/>
      <c r="F66" s="2"/>
      <c r="I66" s="59" t="s">
        <v>52</v>
      </c>
      <c r="J66" s="2"/>
      <c r="K66" s="2"/>
      <c r="L66" s="2"/>
      <c r="M66" s="2"/>
      <c r="N66" s="2"/>
      <c r="O66" s="2"/>
      <c r="P66" s="2"/>
      <c r="Q66" s="8"/>
    </row>
    <row r="67" spans="2:17" x14ac:dyDescent="0.25">
      <c r="B67" s="7"/>
      <c r="C67" s="2"/>
      <c r="D67" s="2"/>
      <c r="E67" s="2"/>
      <c r="F67" s="2"/>
      <c r="I67" s="2"/>
      <c r="J67" s="2"/>
      <c r="K67" s="2"/>
      <c r="L67" s="2"/>
      <c r="M67" s="2"/>
      <c r="N67" s="2"/>
      <c r="O67" s="2"/>
      <c r="P67" s="2"/>
      <c r="Q67" s="8"/>
    </row>
    <row r="68" spans="2:17" x14ac:dyDescent="0.25"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1"/>
    </row>
  </sheetData>
  <mergeCells count="14">
    <mergeCell ref="B1:Q2"/>
    <mergeCell ref="C7:O7"/>
    <mergeCell ref="D12:N12"/>
    <mergeCell ref="D14:H15"/>
    <mergeCell ref="I14:N14"/>
    <mergeCell ref="O14:O15"/>
    <mergeCell ref="C9:P11"/>
    <mergeCell ref="C57:G60"/>
    <mergeCell ref="D25:N25"/>
    <mergeCell ref="C31:O31"/>
    <mergeCell ref="C33:O34"/>
    <mergeCell ref="C36:M36"/>
    <mergeCell ref="C53:O53"/>
    <mergeCell ref="I55:N5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R68"/>
  <sheetViews>
    <sheetView zoomScale="85" zoomScaleNormal="85" workbookViewId="0">
      <selection activeCell="B1" sqref="B1:Q2"/>
    </sheetView>
  </sheetViews>
  <sheetFormatPr baseColWidth="10" defaultColWidth="0" defaultRowHeight="15" x14ac:dyDescent="0.25"/>
  <cols>
    <col min="1" max="2" width="11.7109375" style="1" customWidth="1"/>
    <col min="3" max="16" width="10.7109375" style="1" customWidth="1"/>
    <col min="17" max="18" width="11.7109375" style="1" customWidth="1"/>
    <col min="19" max="16384" width="11.42578125" style="1" hidden="1"/>
  </cols>
  <sheetData>
    <row r="1" spans="2:17" ht="15" customHeight="1" x14ac:dyDescent="0.25">
      <c r="B1" s="142" t="s">
        <v>92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</row>
    <row r="2" spans="2:17" ht="15" customHeight="1" x14ac:dyDescent="0.25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spans="2:17" x14ac:dyDescent="0.25">
      <c r="B3" s="14" t="str">
        <f>+C7</f>
        <v>1. Variación % anual del Índice General del Precios al Consumidor, según grupos de consumo</v>
      </c>
      <c r="C3" s="15"/>
      <c r="D3" s="15"/>
      <c r="E3" s="15"/>
      <c r="F3" s="15"/>
      <c r="G3" s="15"/>
      <c r="H3" s="14"/>
      <c r="I3" s="16"/>
      <c r="J3" s="16" t="str">
        <f>+C53</f>
        <v>3. Variación del IPC de productos emblemáticos</v>
      </c>
      <c r="K3" s="16"/>
      <c r="L3" s="16"/>
      <c r="M3" s="14"/>
      <c r="N3" s="17"/>
      <c r="O3" s="17"/>
      <c r="P3" s="17"/>
      <c r="Q3" s="17"/>
    </row>
    <row r="4" spans="2:17" x14ac:dyDescent="0.25">
      <c r="B4" s="14" t="str">
        <f>+C31</f>
        <v>2. Variación % mensual del Índice General del Precios al Consumidor, según grupos de consumo</v>
      </c>
      <c r="C4" s="15"/>
      <c r="D4" s="15"/>
      <c r="E4" s="15"/>
      <c r="F4" s="15"/>
      <c r="G4" s="15"/>
      <c r="H4" s="14"/>
      <c r="I4" s="16"/>
      <c r="J4" s="16"/>
      <c r="K4" s="16"/>
      <c r="L4" s="16"/>
      <c r="M4" s="14"/>
      <c r="N4" s="17"/>
      <c r="O4" s="17"/>
      <c r="P4" s="17"/>
      <c r="Q4" s="17"/>
    </row>
    <row r="6" spans="2:17" x14ac:dyDescent="0.25"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</row>
    <row r="7" spans="2:17" x14ac:dyDescent="0.25">
      <c r="B7" s="29"/>
      <c r="C7" s="125" t="s">
        <v>26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11"/>
      <c r="Q7" s="30"/>
    </row>
    <row r="8" spans="2:17" x14ac:dyDescent="0.25">
      <c r="B8" s="2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0"/>
    </row>
    <row r="9" spans="2:17" ht="15" customHeight="1" x14ac:dyDescent="0.25">
      <c r="B9" s="29"/>
      <c r="C9" s="126" t="str">
        <f>+CONCATENATE("La variación anual de enero a diciembre 2016 en esta región registró una tasa de ",   FIXED(N16*100, 1 ), "%, impulsado por el aumento general en los precios del grupo ",D17, " que registró un incremento del ",FIXED(N17*100, 1 ), "% como principal grupo de consumo, cabe resaltar el aumento en los precios de  ", D18, " en ",FIXED(N18*100, 1 ), "%. Todos los grupos registraron alzas en sus respectivos Índices de precios.")</f>
        <v>La variación anual de enero a diciembre 2016 en esta región registró una tasa de 4.1%, impulsado por el aumento general en los precios del grupo Alimentos y bebidas que registró un incremento del 3.9% como principal grupo de consumo, cabe resaltar el aumento en los precios de  Vestido y calzado en 6.0%. Todos los grupos registraron alzas en sus respectivos Índices de precios.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31"/>
    </row>
    <row r="10" spans="2:17" x14ac:dyDescent="0.25">
      <c r="B10" s="29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31"/>
    </row>
    <row r="11" spans="2:17" x14ac:dyDescent="0.25">
      <c r="B11" s="29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31"/>
    </row>
    <row r="12" spans="2:17" x14ac:dyDescent="0.25">
      <c r="B12" s="29"/>
      <c r="C12" s="2"/>
      <c r="D12" s="136" t="s">
        <v>25</v>
      </c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2"/>
      <c r="P12" s="2"/>
      <c r="Q12" s="32"/>
    </row>
    <row r="13" spans="2:17" x14ac:dyDescent="0.25">
      <c r="B13" s="29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32"/>
    </row>
    <row r="14" spans="2:17" x14ac:dyDescent="0.25">
      <c r="B14" s="29"/>
      <c r="C14" s="2"/>
      <c r="D14" s="127" t="s">
        <v>6</v>
      </c>
      <c r="E14" s="128"/>
      <c r="F14" s="128"/>
      <c r="G14" s="128"/>
      <c r="H14" s="129"/>
      <c r="I14" s="133" t="s">
        <v>5</v>
      </c>
      <c r="J14" s="134"/>
      <c r="K14" s="134"/>
      <c r="L14" s="134"/>
      <c r="M14" s="134"/>
      <c r="N14" s="135"/>
      <c r="O14" s="138" t="s">
        <v>81</v>
      </c>
      <c r="P14" s="2"/>
      <c r="Q14" s="32"/>
    </row>
    <row r="15" spans="2:17" x14ac:dyDescent="0.25">
      <c r="B15" s="29"/>
      <c r="C15" s="2"/>
      <c r="D15" s="130"/>
      <c r="E15" s="131"/>
      <c r="F15" s="131"/>
      <c r="G15" s="131"/>
      <c r="H15" s="132"/>
      <c r="I15" s="41">
        <v>2011</v>
      </c>
      <c r="J15" s="41">
        <v>2012</v>
      </c>
      <c r="K15" s="41">
        <v>2013</v>
      </c>
      <c r="L15" s="41">
        <v>2014</v>
      </c>
      <c r="M15" s="41">
        <v>2015</v>
      </c>
      <c r="N15" s="41">
        <v>2016</v>
      </c>
      <c r="O15" s="139"/>
      <c r="P15" s="2"/>
      <c r="Q15" s="32"/>
    </row>
    <row r="16" spans="2:17" x14ac:dyDescent="0.25">
      <c r="B16" s="29"/>
      <c r="C16" s="2"/>
      <c r="D16" s="38" t="s">
        <v>7</v>
      </c>
      <c r="E16" s="21"/>
      <c r="F16" s="21"/>
      <c r="G16" s="21"/>
      <c r="H16" s="22"/>
      <c r="I16" s="37">
        <v>6.8794876770813085E-2</v>
      </c>
      <c r="J16" s="24">
        <v>4.1488878801634099E-2</v>
      </c>
      <c r="K16" s="24">
        <v>3.0160390516039026E-2</v>
      </c>
      <c r="L16" s="24">
        <v>5.7962430191233594E-2</v>
      </c>
      <c r="M16" s="24">
        <v>4.6628809085819567E-2</v>
      </c>
      <c r="N16" s="24">
        <v>4.1112639462020484E-2</v>
      </c>
      <c r="O16" s="113">
        <v>3.9322857359751051E-2</v>
      </c>
      <c r="P16" s="2"/>
      <c r="Q16" s="32"/>
    </row>
    <row r="17" spans="2:17" x14ac:dyDescent="0.25">
      <c r="B17" s="29"/>
      <c r="C17" s="2"/>
      <c r="D17" s="42" t="s">
        <v>8</v>
      </c>
      <c r="E17" s="21"/>
      <c r="F17" s="21"/>
      <c r="G17" s="21"/>
      <c r="H17" s="22"/>
      <c r="I17" s="25">
        <v>0.10743562542193086</v>
      </c>
      <c r="J17" s="25">
        <v>3.1350692327789087E-2</v>
      </c>
      <c r="K17" s="25">
        <v>3.0651017478679377E-2</v>
      </c>
      <c r="L17" s="25">
        <v>5.4235621825331926E-2</v>
      </c>
      <c r="M17" s="25">
        <v>5.5020205160086988E-2</v>
      </c>
      <c r="N17" s="25">
        <v>3.8597525044195669E-2</v>
      </c>
      <c r="O17" s="25">
        <v>3.1441942088330066E-2</v>
      </c>
      <c r="P17" s="2"/>
      <c r="Q17" s="32"/>
    </row>
    <row r="18" spans="2:17" x14ac:dyDescent="0.25">
      <c r="B18" s="29"/>
      <c r="C18" s="2"/>
      <c r="D18" s="42" t="s">
        <v>9</v>
      </c>
      <c r="E18" s="21"/>
      <c r="F18" s="21"/>
      <c r="G18" s="21"/>
      <c r="H18" s="22"/>
      <c r="I18" s="25">
        <v>7.9478512795750911E-2</v>
      </c>
      <c r="J18" s="25">
        <v>3.3995348005009918E-2</v>
      </c>
      <c r="K18" s="25">
        <v>3.0022495241391223E-2</v>
      </c>
      <c r="L18" s="25">
        <v>4.0067198656026815E-2</v>
      </c>
      <c r="M18" s="25">
        <v>5.6775965110644533E-2</v>
      </c>
      <c r="N18" s="25">
        <v>5.9763087504776324E-2</v>
      </c>
      <c r="O18" s="25">
        <v>6.1523214149576955E-2</v>
      </c>
      <c r="P18" s="2"/>
      <c r="Q18" s="32"/>
    </row>
    <row r="19" spans="2:17" x14ac:dyDescent="0.25">
      <c r="B19" s="29"/>
      <c r="C19" s="2"/>
      <c r="D19" s="42" t="s">
        <v>13</v>
      </c>
      <c r="E19" s="21"/>
      <c r="F19" s="21"/>
      <c r="G19" s="21"/>
      <c r="H19" s="22"/>
      <c r="I19" s="25">
        <v>3.28712871287129E-2</v>
      </c>
      <c r="J19" s="25">
        <v>4.026073619631898E-2</v>
      </c>
      <c r="K19" s="25">
        <v>6.9848875783265818E-2</v>
      </c>
      <c r="L19" s="25">
        <v>4.9612403100775193E-2</v>
      </c>
      <c r="M19" s="25">
        <v>6.6551780731987531E-2</v>
      </c>
      <c r="N19" s="25">
        <v>3.9701469569900727E-2</v>
      </c>
      <c r="O19" s="25">
        <v>2.9400563637748567E-2</v>
      </c>
      <c r="P19" s="2"/>
      <c r="Q19" s="32"/>
    </row>
    <row r="20" spans="2:17" x14ac:dyDescent="0.25">
      <c r="B20" s="29"/>
      <c r="C20" s="2"/>
      <c r="D20" s="42" t="s">
        <v>14</v>
      </c>
      <c r="E20" s="21"/>
      <c r="F20" s="21"/>
      <c r="G20" s="21"/>
      <c r="H20" s="22"/>
      <c r="I20" s="25">
        <v>5.4478480031019849E-2</v>
      </c>
      <c r="J20" s="25">
        <v>5.580069865784143E-2</v>
      </c>
      <c r="K20" s="25">
        <v>6.0687853722246388E-2</v>
      </c>
      <c r="L20" s="25">
        <v>4.4820226563782706E-2</v>
      </c>
      <c r="M20" s="25">
        <v>6.3796354494028984E-2</v>
      </c>
      <c r="N20" s="25">
        <v>6.1152141802067961E-2</v>
      </c>
      <c r="O20" s="25">
        <v>5.2789484963211564E-2</v>
      </c>
      <c r="P20" s="2"/>
      <c r="Q20" s="32"/>
    </row>
    <row r="21" spans="2:17" x14ac:dyDescent="0.25">
      <c r="B21" s="29"/>
      <c r="C21" s="2"/>
      <c r="D21" s="42" t="s">
        <v>10</v>
      </c>
      <c r="E21" s="21"/>
      <c r="F21" s="21"/>
      <c r="G21" s="21"/>
      <c r="H21" s="22"/>
      <c r="I21" s="25">
        <v>1.044026396139075E-2</v>
      </c>
      <c r="J21" s="25">
        <v>3.7917925723754742E-2</v>
      </c>
      <c r="K21" s="25">
        <v>2.8549962434259779E-2</v>
      </c>
      <c r="L21" s="25">
        <v>5.8071585098612211E-2</v>
      </c>
      <c r="M21" s="25">
        <v>5.2813255091473943E-2</v>
      </c>
      <c r="N21" s="25">
        <v>5.1311475409836049E-2</v>
      </c>
      <c r="O21" s="25">
        <v>5.133235246035639E-2</v>
      </c>
      <c r="P21" s="2"/>
      <c r="Q21" s="32"/>
    </row>
    <row r="22" spans="2:17" x14ac:dyDescent="0.25">
      <c r="B22" s="29"/>
      <c r="C22" s="2"/>
      <c r="D22" s="42" t="s">
        <v>11</v>
      </c>
      <c r="E22" s="21"/>
      <c r="F22" s="21"/>
      <c r="G22" s="21"/>
      <c r="H22" s="22"/>
      <c r="I22" s="25">
        <v>2.6150728553507641E-2</v>
      </c>
      <c r="J22" s="25">
        <v>8.2847470378032639E-2</v>
      </c>
      <c r="K22" s="25">
        <v>4.5158488927485863E-3</v>
      </c>
      <c r="L22" s="25">
        <v>9.4233595573614437E-2</v>
      </c>
      <c r="M22" s="25">
        <v>1.0982065260330298E-2</v>
      </c>
      <c r="N22" s="25">
        <v>5.0015629884339052E-3</v>
      </c>
      <c r="O22" s="25">
        <v>2.1793665725932998E-2</v>
      </c>
      <c r="P22" s="2"/>
      <c r="Q22" s="32"/>
    </row>
    <row r="23" spans="2:17" x14ac:dyDescent="0.25">
      <c r="B23" s="29"/>
      <c r="C23" s="2"/>
      <c r="D23" s="42" t="s">
        <v>15</v>
      </c>
      <c r="E23" s="21"/>
      <c r="F23" s="21"/>
      <c r="G23" s="21"/>
      <c r="H23" s="22"/>
      <c r="I23" s="25">
        <v>3.4752049980476318E-2</v>
      </c>
      <c r="J23" s="25">
        <v>3.3113207547169843E-2</v>
      </c>
      <c r="K23" s="25">
        <v>3.1230024655282573E-2</v>
      </c>
      <c r="L23" s="25">
        <v>5.3395908970158334E-2</v>
      </c>
      <c r="M23" s="25">
        <v>4.4132481506388599E-2</v>
      </c>
      <c r="N23" s="25">
        <v>6.786893164801544E-2</v>
      </c>
      <c r="O23" s="25">
        <v>6.6821197346335293E-2</v>
      </c>
      <c r="P23" s="2"/>
      <c r="Q23" s="32"/>
    </row>
    <row r="24" spans="2:17" x14ac:dyDescent="0.25">
      <c r="B24" s="29"/>
      <c r="C24" s="2"/>
      <c r="D24" s="42" t="s">
        <v>12</v>
      </c>
      <c r="E24" s="21"/>
      <c r="F24" s="21"/>
      <c r="G24" s="21"/>
      <c r="I24" s="24">
        <v>5.6520023673308328E-2</v>
      </c>
      <c r="J24" s="24">
        <v>2.1846699654560764E-2</v>
      </c>
      <c r="K24" s="24">
        <v>2.2658748286888963E-2</v>
      </c>
      <c r="L24" s="24">
        <v>3.8059501474135615E-2</v>
      </c>
      <c r="M24" s="24">
        <v>3.8213271365866275E-2</v>
      </c>
      <c r="N24" s="24">
        <v>6.2007792423112162E-2</v>
      </c>
      <c r="O24" s="24">
        <v>6.0658722277391552E-2</v>
      </c>
      <c r="P24" s="2"/>
      <c r="Q24" s="32"/>
    </row>
    <row r="25" spans="2:17" x14ac:dyDescent="0.25">
      <c r="B25" s="29"/>
      <c r="C25" s="2"/>
      <c r="D25" s="124" t="s">
        <v>16</v>
      </c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2"/>
      <c r="P25" s="2"/>
      <c r="Q25" s="32"/>
    </row>
    <row r="26" spans="2:17" x14ac:dyDescent="0.25">
      <c r="B26" s="2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32"/>
    </row>
    <row r="27" spans="2:17" x14ac:dyDescent="0.25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5"/>
    </row>
    <row r="30" spans="2:17" x14ac:dyDescent="0.25"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8"/>
    </row>
    <row r="31" spans="2:17" x14ac:dyDescent="0.25">
      <c r="B31" s="29"/>
      <c r="C31" s="125" t="s">
        <v>27</v>
      </c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11"/>
      <c r="Q31" s="32"/>
    </row>
    <row r="32" spans="2:17" x14ac:dyDescent="0.25">
      <c r="B32" s="2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2"/>
    </row>
    <row r="33" spans="2:17" x14ac:dyDescent="0.25">
      <c r="B33" s="29"/>
      <c r="C33" s="119" t="str">
        <f>+CONCATENATE("El mes con mayor crecimiento (mensual) fue ", D38,", creciendo ", FIXED(D39*100,1),"% en relación a ", O38," del mismo año. En tanto que en ",E38, " se registró una disminución de ",FIXED(E39*100,1),"% en relación a ",D38,". ")</f>
        <v xml:space="preserve">El mes con mayor crecimiento (mensual) fue Enero, creciendo 0.7% en relación a Diciembre del mismo año. En tanto que en Febrero se registró una disminución de 0.0% en relación a Enero. </v>
      </c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09"/>
      <c r="Q33" s="32"/>
    </row>
    <row r="34" spans="2:17" x14ac:dyDescent="0.25">
      <c r="B34" s="2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09"/>
      <c r="Q34" s="32"/>
    </row>
    <row r="35" spans="2:17" x14ac:dyDescent="0.25">
      <c r="B35" s="2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32"/>
    </row>
    <row r="36" spans="2:17" x14ac:dyDescent="0.25">
      <c r="B36" s="29"/>
      <c r="C36" s="136" t="s">
        <v>24</v>
      </c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2"/>
      <c r="O36" s="2"/>
      <c r="P36" s="2"/>
      <c r="Q36" s="32"/>
    </row>
    <row r="37" spans="2:17" x14ac:dyDescent="0.25">
      <c r="B37" s="29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32"/>
    </row>
    <row r="38" spans="2:17" x14ac:dyDescent="0.25">
      <c r="B38" s="29"/>
      <c r="C38" s="43" t="s">
        <v>0</v>
      </c>
      <c r="D38" s="44" t="s">
        <v>28</v>
      </c>
      <c r="E38" s="44" t="s">
        <v>29</v>
      </c>
      <c r="F38" s="44" t="s">
        <v>30</v>
      </c>
      <c r="G38" s="44" t="s">
        <v>31</v>
      </c>
      <c r="H38" s="44" t="s">
        <v>32</v>
      </c>
      <c r="I38" s="44" t="s">
        <v>33</v>
      </c>
      <c r="J38" s="44" t="s">
        <v>34</v>
      </c>
      <c r="K38" s="44" t="s">
        <v>35</v>
      </c>
      <c r="L38" s="44" t="s">
        <v>36</v>
      </c>
      <c r="M38" s="44" t="s">
        <v>37</v>
      </c>
      <c r="N38" s="44" t="s">
        <v>38</v>
      </c>
      <c r="O38" s="44" t="s">
        <v>39</v>
      </c>
      <c r="P38" s="44" t="s">
        <v>82</v>
      </c>
      <c r="Q38" s="32"/>
    </row>
    <row r="39" spans="2:17" x14ac:dyDescent="0.25">
      <c r="B39" s="29"/>
      <c r="C39" s="51" t="s">
        <v>18</v>
      </c>
      <c r="D39" s="46">
        <v>6.6483264557539723E-3</v>
      </c>
      <c r="E39" s="46">
        <v>1.518257040917792E-4</v>
      </c>
      <c r="F39" s="46">
        <v>3.0360531309299166E-3</v>
      </c>
      <c r="G39" s="46">
        <v>2.7998486568294734E-3</v>
      </c>
      <c r="H39" s="46">
        <v>-4.5276184726839031E-4</v>
      </c>
      <c r="I39" s="46">
        <v>2.264834667069282E-3</v>
      </c>
      <c r="J39" s="46">
        <v>6.1765592045799345E-3</v>
      </c>
      <c r="K39" s="46">
        <v>2.2458451864049156E-3</v>
      </c>
      <c r="L39" s="46">
        <v>1.4191813564385924E-3</v>
      </c>
      <c r="M39" s="46">
        <v>3.5056313865891031E-3</v>
      </c>
      <c r="N39" s="46">
        <v>5.6488776572025667E-3</v>
      </c>
      <c r="O39" s="46">
        <v>6.9475240206946509E-3</v>
      </c>
      <c r="P39" s="113">
        <v>4.917792131532428E-3</v>
      </c>
      <c r="Q39" s="105"/>
    </row>
    <row r="40" spans="2:17" x14ac:dyDescent="0.25">
      <c r="B40" s="29"/>
      <c r="C40" s="36" t="s">
        <v>19</v>
      </c>
      <c r="D40" s="24">
        <v>7.3659398939305287E-3</v>
      </c>
      <c r="E40" s="24">
        <v>-5.4109388710147366E-3</v>
      </c>
      <c r="F40" s="24">
        <v>-9.5574180267621323E-4</v>
      </c>
      <c r="G40" s="24">
        <v>7.5060710869085945E-3</v>
      </c>
      <c r="H40" s="24">
        <v>-1.2416916222335317E-3</v>
      </c>
      <c r="I40" s="24">
        <v>-9.5070937545704837E-4</v>
      </c>
      <c r="J40" s="24">
        <v>5.9292877534584676E-3</v>
      </c>
      <c r="K40" s="24">
        <v>8.0046572551317752E-4</v>
      </c>
      <c r="L40" s="24">
        <v>-1.3815167599796618E-3</v>
      </c>
      <c r="M40" s="24">
        <v>5.6793359545652677E-3</v>
      </c>
      <c r="N40" s="24">
        <v>8.4708948740224166E-3</v>
      </c>
      <c r="O40" s="24">
        <v>1.2276545337066569E-2</v>
      </c>
      <c r="P40" s="25">
        <v>4.2553191489358433E-4</v>
      </c>
      <c r="Q40" s="105"/>
    </row>
    <row r="41" spans="2:17" x14ac:dyDescent="0.25">
      <c r="B41" s="29"/>
      <c r="C41" s="36" t="s">
        <v>20</v>
      </c>
      <c r="D41" s="24">
        <v>2.4455483377912035E-3</v>
      </c>
      <c r="E41" s="24">
        <v>6.3276663871312255E-3</v>
      </c>
      <c r="F41" s="24">
        <v>5.227272727272636E-3</v>
      </c>
      <c r="G41" s="24">
        <v>5.2754540658677129E-3</v>
      </c>
      <c r="H41" s="24">
        <v>4.7979608666317564E-3</v>
      </c>
      <c r="I41" s="24">
        <v>5.3719316570917108E-3</v>
      </c>
      <c r="J41" s="24">
        <v>7.3469387755102922E-3</v>
      </c>
      <c r="K41" s="24">
        <v>3.757182849565277E-3</v>
      </c>
      <c r="L41" s="24">
        <v>4.1834862385321525E-3</v>
      </c>
      <c r="M41" s="24">
        <v>4.5315012425084511E-3</v>
      </c>
      <c r="N41" s="24">
        <v>3.0558789289873989E-3</v>
      </c>
      <c r="O41" s="24">
        <v>5.8755258958360645E-3</v>
      </c>
      <c r="P41" s="25">
        <v>4.1104781135070656E-3</v>
      </c>
      <c r="Q41" s="105"/>
    </row>
    <row r="42" spans="2:17" x14ac:dyDescent="0.25">
      <c r="B42" s="29"/>
      <c r="C42" s="36" t="s">
        <v>4</v>
      </c>
      <c r="D42" s="24">
        <v>1.0156189889974465E-2</v>
      </c>
      <c r="E42" s="24">
        <v>3.5798613755808617E-3</v>
      </c>
      <c r="F42" s="24">
        <v>2.2768670309654127E-3</v>
      </c>
      <c r="G42" s="24">
        <v>-1.143419657731326E-2</v>
      </c>
      <c r="H42" s="24">
        <v>-1.5090003829950183E-2</v>
      </c>
      <c r="I42" s="24">
        <v>3.1886763104682636E-3</v>
      </c>
      <c r="J42" s="24">
        <v>2.232731219474382E-2</v>
      </c>
      <c r="K42" s="24">
        <v>7.5832259042840633E-5</v>
      </c>
      <c r="L42" s="24">
        <v>4.322111010009122E-3</v>
      </c>
      <c r="M42" s="24">
        <v>4.3035107587769961E-3</v>
      </c>
      <c r="N42" s="24">
        <v>1.3005563073221982E-2</v>
      </c>
      <c r="O42" s="24">
        <v>2.8200371057514051E-3</v>
      </c>
      <c r="P42" s="25">
        <v>1.4800562421379837E-4</v>
      </c>
      <c r="Q42" s="105"/>
    </row>
    <row r="43" spans="2:17" x14ac:dyDescent="0.25">
      <c r="B43" s="29"/>
      <c r="C43" s="36" t="s">
        <v>21</v>
      </c>
      <c r="D43" s="24">
        <v>3.3899556868537628E-2</v>
      </c>
      <c r="E43" s="24">
        <v>4.2860204300305682E-3</v>
      </c>
      <c r="F43" s="24">
        <v>-7.1128814282617192E-5</v>
      </c>
      <c r="G43" s="24">
        <v>2.6319533361784941E-3</v>
      </c>
      <c r="H43" s="24">
        <v>2.9088329194750795E-3</v>
      </c>
      <c r="I43" s="24">
        <v>2.5466893039047811E-3</v>
      </c>
      <c r="J43" s="24">
        <v>3.3869602032174928E-3</v>
      </c>
      <c r="K43" s="24">
        <v>1.7580872011251358E-3</v>
      </c>
      <c r="L43" s="24">
        <v>4.4928044928045363E-3</v>
      </c>
      <c r="M43" s="24">
        <v>2.0266964847297508E-3</v>
      </c>
      <c r="N43" s="24">
        <v>4.6031524619891684E-3</v>
      </c>
      <c r="O43" s="24">
        <v>-2.499305748403069E-3</v>
      </c>
      <c r="P43" s="25">
        <v>2.575167037861914E-2</v>
      </c>
      <c r="Q43" s="105"/>
    </row>
    <row r="44" spans="2:17" x14ac:dyDescent="0.25">
      <c r="B44" s="29"/>
      <c r="C44" s="36" t="s">
        <v>3</v>
      </c>
      <c r="D44" s="24">
        <v>2.7868852459016491E-3</v>
      </c>
      <c r="E44" s="24">
        <v>4.9043648847473253E-3</v>
      </c>
      <c r="F44" s="24">
        <v>1.5454693346348414E-3</v>
      </c>
      <c r="G44" s="24">
        <v>3.8171038739542862E-3</v>
      </c>
      <c r="H44" s="24">
        <v>2.1035598705501091E-3</v>
      </c>
      <c r="I44" s="24">
        <v>9.6883578233488699E-3</v>
      </c>
      <c r="J44" s="24">
        <v>0</v>
      </c>
      <c r="K44" s="24">
        <v>4.3179273948503738E-3</v>
      </c>
      <c r="L44" s="24">
        <v>7.4840764331212117E-3</v>
      </c>
      <c r="M44" s="24">
        <v>8.5348506401137225E-3</v>
      </c>
      <c r="N44" s="24">
        <v>2.1156558533144132E-3</v>
      </c>
      <c r="O44" s="24">
        <v>2.893111267495474E-3</v>
      </c>
      <c r="P44" s="25">
        <v>2.8067986901607611E-3</v>
      </c>
      <c r="Q44" s="105"/>
    </row>
    <row r="45" spans="2:17" x14ac:dyDescent="0.25">
      <c r="B45" s="29"/>
      <c r="C45" s="36" t="s">
        <v>22</v>
      </c>
      <c r="D45" s="24">
        <v>-3.125976867771163E-3</v>
      </c>
      <c r="E45" s="24">
        <v>-2.1950454687990062E-3</v>
      </c>
      <c r="F45" s="24">
        <v>4.7140163419245873E-4</v>
      </c>
      <c r="G45" s="24">
        <v>-2.5129574367834806E-3</v>
      </c>
      <c r="H45" s="24">
        <v>-1.4170996693433358E-3</v>
      </c>
      <c r="I45" s="24">
        <v>4.9668874172184019E-3</v>
      </c>
      <c r="J45" s="24">
        <v>3.2164430846473024E-3</v>
      </c>
      <c r="K45" s="24">
        <v>1.0947763528308396E-3</v>
      </c>
      <c r="L45" s="24">
        <v>7.0301515388226932E-4</v>
      </c>
      <c r="M45" s="24">
        <v>-1.0147529466865146E-3</v>
      </c>
      <c r="N45" s="24">
        <v>1.640881387716675E-3</v>
      </c>
      <c r="O45" s="24">
        <v>3.1983774085342365E-3</v>
      </c>
      <c r="P45" s="25">
        <v>1.3530326594090258E-2</v>
      </c>
      <c r="Q45" s="105"/>
    </row>
    <row r="46" spans="2:17" x14ac:dyDescent="0.25">
      <c r="B46" s="29"/>
      <c r="C46" s="36" t="s">
        <v>23</v>
      </c>
      <c r="D46" s="24">
        <v>7.2457934143790315E-3</v>
      </c>
      <c r="E46" s="24">
        <v>1.174966029893687E-2</v>
      </c>
      <c r="F46" s="24">
        <v>2.330541949755105E-2</v>
      </c>
      <c r="G46" s="24">
        <v>1.0036285030494696E-3</v>
      </c>
      <c r="H46" s="24">
        <v>2.9307419404596136E-3</v>
      </c>
      <c r="I46" s="24">
        <v>1.1534912334667524E-3</v>
      </c>
      <c r="J46" s="24">
        <v>9.2172977955295998E-4</v>
      </c>
      <c r="K46" s="24">
        <v>7.443787890415221E-3</v>
      </c>
      <c r="L46" s="24">
        <v>6.627056672760645E-3</v>
      </c>
      <c r="M46" s="24">
        <v>9.8373060915624144E-4</v>
      </c>
      <c r="N46" s="24">
        <v>3.0238887208944298E-4</v>
      </c>
      <c r="O46" s="24">
        <v>2.4183796856105388E-3</v>
      </c>
      <c r="P46" s="25">
        <v>6.2575392038601851E-3</v>
      </c>
      <c r="Q46" s="105"/>
    </row>
    <row r="47" spans="2:17" x14ac:dyDescent="0.25">
      <c r="B47" s="29"/>
      <c r="C47" s="36" t="s">
        <v>2</v>
      </c>
      <c r="D47" s="24">
        <v>1.7408604824671325E-3</v>
      </c>
      <c r="E47" s="24">
        <v>6.5375703409467079E-3</v>
      </c>
      <c r="F47" s="24">
        <v>3.1242292197648514E-3</v>
      </c>
      <c r="G47" s="24">
        <v>1.1474469305794432E-3</v>
      </c>
      <c r="H47" s="24">
        <v>7.4498567335243848E-3</v>
      </c>
      <c r="I47" s="24">
        <v>1.3489354786283103E-2</v>
      </c>
      <c r="J47" s="24">
        <v>1.0182809493264777E-2</v>
      </c>
      <c r="K47" s="24">
        <v>6.587824430510425E-3</v>
      </c>
      <c r="L47" s="24">
        <v>5.5196341271090965E-4</v>
      </c>
      <c r="M47" s="24">
        <v>2.206635668689394E-3</v>
      </c>
      <c r="N47" s="24">
        <v>2.9881261303765783E-3</v>
      </c>
      <c r="O47" s="24">
        <v>4.3904351234811401E-3</v>
      </c>
      <c r="P47" s="24">
        <v>4.6834751385516071E-4</v>
      </c>
      <c r="Q47" s="105"/>
    </row>
    <row r="48" spans="2:17" x14ac:dyDescent="0.25">
      <c r="B48" s="29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2"/>
    </row>
    <row r="49" spans="2:17" x14ac:dyDescent="0.25"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5"/>
    </row>
    <row r="52" spans="2:17" x14ac:dyDescent="0.25"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/>
    </row>
    <row r="53" spans="2:17" x14ac:dyDescent="0.25">
      <c r="B53" s="7"/>
      <c r="C53" s="125" t="s">
        <v>50</v>
      </c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11"/>
      <c r="Q53" s="8"/>
    </row>
    <row r="54" spans="2:17" x14ac:dyDescent="0.25">
      <c r="B54" s="7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8"/>
    </row>
    <row r="55" spans="2:17" x14ac:dyDescent="0.25">
      <c r="B55" s="7"/>
      <c r="C55" s="2"/>
      <c r="D55" s="2"/>
      <c r="E55" s="2"/>
      <c r="F55" s="2"/>
      <c r="G55" s="2"/>
      <c r="H55" s="2"/>
      <c r="I55" s="136" t="s">
        <v>49</v>
      </c>
      <c r="J55" s="136"/>
      <c r="K55" s="136"/>
      <c r="L55" s="136"/>
      <c r="M55" s="136"/>
      <c r="N55" s="136"/>
      <c r="O55" s="2"/>
      <c r="P55" s="2"/>
      <c r="Q55" s="8"/>
    </row>
    <row r="56" spans="2:17" x14ac:dyDescent="0.25">
      <c r="B56" s="7"/>
      <c r="I56" s="2"/>
      <c r="J56" s="2"/>
      <c r="K56" s="52"/>
      <c r="L56" s="2"/>
      <c r="M56" s="2"/>
      <c r="N56" s="2"/>
      <c r="O56" s="2"/>
      <c r="P56" s="2"/>
      <c r="Q56" s="8"/>
    </row>
    <row r="57" spans="2:17" x14ac:dyDescent="0.25">
      <c r="B57" s="7"/>
      <c r="C57" s="119" t="str">
        <f>+CONCATENATE("Los alimentos son el principal componente de la canasta familiar. El Índice de precios al consumidor del ", I59, "  en la región tuvo un crecimiento de ", FIXED(100*M59,1),"%, en tanto los precios de ",I60, " tuvieron un crecimiento de ", FIXED(100*M60,1),"%. Por otro lado los precios por ", I65, ", aumentaron ", FIXED(100*M65,1), "% de enero a dicembre del 2016.")</f>
        <v>Los alimentos son el principal componente de la canasta familiar. El Índice de precios al consumidor del Azúcar  en la región tuvo un crecimiento de 11.4%, en tanto los precios de Leche, quesos y huevos tuvieron un crecimiento de 7.4%. Por otro lado los precios por Energía eléctrica, aumentaron 5.7% de enero a dicembre del 2016.</v>
      </c>
      <c r="D57" s="119"/>
      <c r="E57" s="119"/>
      <c r="F57" s="119"/>
      <c r="G57" s="119"/>
      <c r="I57" s="53" t="s">
        <v>40</v>
      </c>
      <c r="J57" s="54"/>
      <c r="K57" s="54"/>
      <c r="L57" s="55">
        <v>2015</v>
      </c>
      <c r="M57" s="55">
        <v>2016</v>
      </c>
      <c r="N57" s="56" t="s">
        <v>48</v>
      </c>
      <c r="O57" s="2"/>
      <c r="P57" s="2"/>
      <c r="Q57" s="8"/>
    </row>
    <row r="58" spans="2:17" x14ac:dyDescent="0.25">
      <c r="B58" s="7"/>
      <c r="C58" s="119"/>
      <c r="D58" s="119"/>
      <c r="E58" s="119"/>
      <c r="F58" s="119"/>
      <c r="G58" s="119"/>
      <c r="I58" s="60" t="s">
        <v>46</v>
      </c>
      <c r="J58" s="52"/>
      <c r="K58" s="52"/>
      <c r="L58" s="104"/>
      <c r="M58" s="104"/>
      <c r="N58" s="52"/>
      <c r="O58" s="2"/>
      <c r="P58" s="2"/>
      <c r="Q58" s="8"/>
    </row>
    <row r="59" spans="2:17" x14ac:dyDescent="0.25">
      <c r="B59" s="7"/>
      <c r="C59" s="119"/>
      <c r="D59" s="119"/>
      <c r="E59" s="119"/>
      <c r="F59" s="119"/>
      <c r="G59" s="119"/>
      <c r="I59" s="62" t="s">
        <v>41</v>
      </c>
      <c r="J59" s="63"/>
      <c r="K59" s="63"/>
      <c r="L59" s="64">
        <v>0.16273859664844514</v>
      </c>
      <c r="M59" s="64">
        <v>0.11429672447013495</v>
      </c>
      <c r="N59" s="65">
        <f>+(M59-L59)*100</f>
        <v>-4.8441872178310197</v>
      </c>
      <c r="O59" s="2"/>
      <c r="P59" s="2"/>
      <c r="Q59" s="8"/>
    </row>
    <row r="60" spans="2:17" x14ac:dyDescent="0.25">
      <c r="B60" s="7"/>
      <c r="C60" s="119"/>
      <c r="D60" s="119"/>
      <c r="E60" s="119"/>
      <c r="F60" s="119"/>
      <c r="G60" s="119"/>
      <c r="I60" s="62" t="s">
        <v>42</v>
      </c>
      <c r="J60" s="63"/>
      <c r="K60" s="63"/>
      <c r="L60" s="64">
        <v>-3.102800685882201E-3</v>
      </c>
      <c r="M60" s="64">
        <v>7.4207551806044769E-2</v>
      </c>
      <c r="N60" s="65">
        <f t="shared" ref="N60:N65" si="0">+(M60-L60)*100</f>
        <v>7.731035249192697</v>
      </c>
      <c r="O60" s="2"/>
      <c r="P60" s="2"/>
      <c r="Q60" s="8"/>
    </row>
    <row r="61" spans="2:17" x14ac:dyDescent="0.25">
      <c r="B61" s="7"/>
      <c r="C61" s="2"/>
      <c r="D61" s="2"/>
      <c r="E61" s="2"/>
      <c r="F61" s="2"/>
      <c r="I61" s="62" t="s">
        <v>67</v>
      </c>
      <c r="J61" s="63"/>
      <c r="K61" s="63"/>
      <c r="L61" s="64">
        <v>-2.7045890769499259E-2</v>
      </c>
      <c r="M61" s="64">
        <v>6.4562410329985775E-2</v>
      </c>
      <c r="N61" s="65">
        <f t="shared" si="0"/>
        <v>9.1608301099485026</v>
      </c>
      <c r="O61" s="2"/>
      <c r="P61" s="2"/>
      <c r="Q61" s="8"/>
    </row>
    <row r="62" spans="2:17" x14ac:dyDescent="0.25">
      <c r="B62" s="7"/>
      <c r="C62" s="2"/>
      <c r="D62" s="2"/>
      <c r="E62" s="2"/>
      <c r="F62" s="2"/>
      <c r="I62" s="66" t="s">
        <v>43</v>
      </c>
      <c r="J62" s="67"/>
      <c r="K62" s="67"/>
      <c r="L62" s="68">
        <v>4.1224188790560445E-2</v>
      </c>
      <c r="M62" s="68">
        <v>0.11565974927402789</v>
      </c>
      <c r="N62" s="69">
        <f t="shared" si="0"/>
        <v>7.4435560483467444</v>
      </c>
      <c r="O62" s="2"/>
      <c r="P62" s="2"/>
      <c r="Q62" s="8"/>
    </row>
    <row r="63" spans="2:17" x14ac:dyDescent="0.25">
      <c r="B63" s="7"/>
      <c r="C63" s="2"/>
      <c r="D63" s="2"/>
      <c r="E63" s="2"/>
      <c r="F63" s="2"/>
      <c r="I63" s="60" t="s">
        <v>47</v>
      </c>
      <c r="J63" s="2"/>
      <c r="K63" s="2"/>
      <c r="L63" s="2"/>
      <c r="M63" s="2"/>
      <c r="N63" s="58"/>
      <c r="O63" s="2"/>
      <c r="P63" s="2"/>
      <c r="Q63" s="8"/>
    </row>
    <row r="64" spans="2:17" x14ac:dyDescent="0.25">
      <c r="B64" s="7"/>
      <c r="C64" s="2"/>
      <c r="D64" s="2"/>
      <c r="E64" s="2"/>
      <c r="F64" s="2"/>
      <c r="I64" s="62" t="s">
        <v>44</v>
      </c>
      <c r="J64" s="63"/>
      <c r="K64" s="63"/>
      <c r="L64" s="64">
        <v>-4.8756382803492038E-2</v>
      </c>
      <c r="M64" s="64">
        <v>4.6753246753248323E-3</v>
      </c>
      <c r="N64" s="65">
        <f t="shared" si="0"/>
        <v>5.343170747881687</v>
      </c>
      <c r="O64" s="2"/>
      <c r="P64" s="2"/>
      <c r="Q64" s="8"/>
    </row>
    <row r="65" spans="2:17" x14ac:dyDescent="0.25">
      <c r="B65" s="7"/>
      <c r="C65" s="2"/>
      <c r="D65" s="2"/>
      <c r="E65" s="2"/>
      <c r="F65" s="2"/>
      <c r="I65" s="66" t="s">
        <v>45</v>
      </c>
      <c r="J65" s="67"/>
      <c r="K65" s="67"/>
      <c r="L65" s="68">
        <v>0.16449511400651473</v>
      </c>
      <c r="M65" s="68">
        <v>5.7342657342657199E-2</v>
      </c>
      <c r="N65" s="69">
        <f t="shared" si="0"/>
        <v>-10.715245666385753</v>
      </c>
      <c r="O65" s="2"/>
      <c r="P65" s="2"/>
      <c r="Q65" s="8"/>
    </row>
    <row r="66" spans="2:17" x14ac:dyDescent="0.25">
      <c r="B66" s="7"/>
      <c r="C66" s="2"/>
      <c r="D66" s="2"/>
      <c r="E66" s="2"/>
      <c r="F66" s="2"/>
      <c r="I66" s="59" t="s">
        <v>52</v>
      </c>
      <c r="J66" s="2"/>
      <c r="K66" s="2"/>
      <c r="L66" s="2"/>
      <c r="M66" s="2"/>
      <c r="N66" s="2"/>
      <c r="O66" s="2"/>
      <c r="P66" s="2"/>
      <c r="Q66" s="8"/>
    </row>
    <row r="67" spans="2:17" x14ac:dyDescent="0.25">
      <c r="B67" s="7"/>
      <c r="C67" s="2"/>
      <c r="D67" s="2"/>
      <c r="E67" s="2"/>
      <c r="F67" s="2"/>
      <c r="I67" s="2"/>
      <c r="J67" s="2"/>
      <c r="K67" s="2"/>
      <c r="L67" s="2"/>
      <c r="M67" s="2"/>
      <c r="N67" s="2"/>
      <c r="O67" s="2"/>
      <c r="P67" s="2"/>
      <c r="Q67" s="8"/>
    </row>
    <row r="68" spans="2:17" x14ac:dyDescent="0.25"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1"/>
    </row>
  </sheetData>
  <mergeCells count="14">
    <mergeCell ref="B1:Q2"/>
    <mergeCell ref="C7:O7"/>
    <mergeCell ref="D12:N12"/>
    <mergeCell ref="D14:H15"/>
    <mergeCell ref="I14:N14"/>
    <mergeCell ref="O14:O15"/>
    <mergeCell ref="C9:P11"/>
    <mergeCell ref="C57:G60"/>
    <mergeCell ref="D25:N25"/>
    <mergeCell ref="C31:O31"/>
    <mergeCell ref="C33:O34"/>
    <mergeCell ref="C36:M36"/>
    <mergeCell ref="C53:O53"/>
    <mergeCell ref="I55:N5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Carátula</vt:lpstr>
      <vt:lpstr>Índice</vt:lpstr>
      <vt:lpstr>Centro</vt:lpstr>
      <vt:lpstr>Áncash</vt:lpstr>
      <vt:lpstr>Apurímac</vt:lpstr>
      <vt:lpstr>Ayacucho</vt:lpstr>
      <vt:lpstr>Huancavelica</vt:lpstr>
      <vt:lpstr>Huánuco</vt:lpstr>
      <vt:lpstr>Ica</vt:lpstr>
      <vt:lpstr>Junín</vt:lpstr>
      <vt:lpstr>Pasco</vt:lpstr>
      <vt:lpstr>perucamaras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cp:lastPrinted>2016-11-30T16:13:15Z</cp:lastPrinted>
  <dcterms:created xsi:type="dcterms:W3CDTF">2016-09-29T15:08:51Z</dcterms:created>
  <dcterms:modified xsi:type="dcterms:W3CDTF">2017-02-20T20:54:54Z</dcterms:modified>
</cp:coreProperties>
</file>